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Berettyóújfalu\Zöld város_sportcsarnok\módosítás\"/>
    </mc:Choice>
  </mc:AlternateContent>
  <bookViews>
    <workbookView xWindow="0" yWindow="0" windowWidth="28800" windowHeight="12345" activeTab="2"/>
  </bookViews>
  <sheets>
    <sheet name="Záradék" sheetId="17" r:id="rId1"/>
    <sheet name="Összesítő" sheetId="16" r:id="rId2"/>
    <sheet name="Felvonulási létesítmények" sheetId="15" r:id="rId3"/>
    <sheet name="Zsaluzás és állványozás" sheetId="14" r:id="rId4"/>
    <sheet name="Irtás, föld- és sziklamunka" sheetId="13" r:id="rId5"/>
    <sheet name="Helyszíni beton és vasbeton mun" sheetId="12" r:id="rId6"/>
    <sheet name="Fém- és könnyű épületszerkezete" sheetId="11" r:id="rId7"/>
    <sheet name="Ácsmunka" sheetId="10" r:id="rId8"/>
    <sheet name="Vakolás és rabicolás" sheetId="9" r:id="rId9"/>
    <sheet name="Szárazépítés" sheetId="8" r:id="rId10"/>
    <sheet name="Aljzatkészítés, hideg- és meleg" sheetId="7" r:id="rId11"/>
    <sheet name="Bádogozás" sheetId="6" r:id="rId12"/>
    <sheet name="Asztalosszerkezetek elhelyezése" sheetId="5" r:id="rId13"/>
    <sheet name="Lakatosszerkezetek elhelyezése" sheetId="4" r:id="rId14"/>
    <sheet name="Felületképzés (festés, mázolás," sheetId="1" r:id="rId15"/>
    <sheet name="Szigetelés" sheetId="2" r:id="rId16"/>
    <sheet name="Megújuló energiahasznosító bere" sheetId="3" r:id="rId17"/>
    <sheet name="Akadálymentes rámpa" sheetId="18" r:id="rId18"/>
    <sheet name="Belső akadálymentesítés" sheetId="19" r:id="rId19"/>
  </sheets>
  <definedNames>
    <definedName name="_xlnm.Print_Area" localSheetId="12">'Asztalosszerkezetek elhelyezése'!$A$1:$I$32</definedName>
    <definedName name="_xlnm.Print_Area" localSheetId="0">Záradék!$A$1:$D$27</definedName>
  </definedNames>
  <calcPr calcId="162913"/>
</workbook>
</file>

<file path=xl/calcChain.xml><?xml version="1.0" encoding="utf-8"?>
<calcChain xmlns="http://schemas.openxmlformats.org/spreadsheetml/2006/main">
  <c r="J10" i="5" l="1"/>
  <c r="J12" i="5"/>
  <c r="J14" i="5"/>
  <c r="J20" i="5"/>
  <c r="J22" i="5"/>
  <c r="J24" i="5"/>
  <c r="J26" i="5"/>
  <c r="J28" i="5"/>
  <c r="I30" i="19"/>
  <c r="H3" i="3"/>
  <c r="H4" i="3"/>
  <c r="H5" i="3"/>
  <c r="H6" i="3"/>
  <c r="H7" i="3"/>
  <c r="H8" i="3"/>
  <c r="H9" i="3"/>
  <c r="H10" i="3"/>
  <c r="H11" i="3"/>
  <c r="H12" i="3"/>
  <c r="H13" i="3"/>
  <c r="H14" i="3"/>
  <c r="H2" i="3"/>
  <c r="I16" i="3"/>
  <c r="I17" i="3"/>
  <c r="I15" i="3"/>
  <c r="H14" i="5" l="1"/>
  <c r="I16" i="5"/>
  <c r="H18" i="5"/>
  <c r="I24" i="5"/>
  <c r="I26" i="5"/>
  <c r="I28" i="5"/>
  <c r="H20" i="5"/>
  <c r="H3" i="19"/>
  <c r="I3" i="19"/>
  <c r="I4" i="19"/>
  <c r="H8" i="19"/>
  <c r="I8" i="19"/>
  <c r="H9" i="19"/>
  <c r="I9" i="19"/>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H31" i="19"/>
  <c r="I31" i="19"/>
  <c r="H32" i="19"/>
  <c r="I32" i="19"/>
  <c r="H33" i="19"/>
  <c r="I33" i="19"/>
  <c r="D7" i="19"/>
  <c r="I7" i="19" s="1"/>
  <c r="D6" i="19"/>
  <c r="H6" i="19" s="1"/>
  <c r="D5" i="19"/>
  <c r="I5" i="19" s="1"/>
  <c r="I2" i="19"/>
  <c r="H2" i="19"/>
  <c r="I34" i="19"/>
  <c r="H34" i="19"/>
  <c r="H5" i="18"/>
  <c r="I5" i="18"/>
  <c r="H7" i="18"/>
  <c r="I7" i="18"/>
  <c r="H9" i="18"/>
  <c r="I9" i="18"/>
  <c r="H11" i="18"/>
  <c r="I11" i="18"/>
  <c r="H13" i="18"/>
  <c r="I13" i="18"/>
  <c r="H23" i="18"/>
  <c r="I23" i="18"/>
  <c r="H25" i="18"/>
  <c r="I25" i="18"/>
  <c r="H29" i="18"/>
  <c r="I29" i="18"/>
  <c r="H30" i="18"/>
  <c r="I30" i="18"/>
  <c r="D3" i="18"/>
  <c r="H3" i="18" s="1"/>
  <c r="D27" i="18"/>
  <c r="I27" i="18" s="1"/>
  <c r="D21" i="18"/>
  <c r="H21" i="18" s="1"/>
  <c r="D19" i="18"/>
  <c r="I19" i="18" s="1"/>
  <c r="D15" i="18"/>
  <c r="I15" i="18" s="1"/>
  <c r="I20" i="3"/>
  <c r="C16" i="16" s="1"/>
  <c r="H20" i="3"/>
  <c r="B16" i="16" s="1"/>
  <c r="I17" i="2"/>
  <c r="H17" i="2"/>
  <c r="I14" i="2"/>
  <c r="H14" i="2"/>
  <c r="I11" i="2"/>
  <c r="H11" i="2"/>
  <c r="I8" i="2"/>
  <c r="H8" i="2"/>
  <c r="I6" i="2"/>
  <c r="H6" i="2"/>
  <c r="I4" i="2"/>
  <c r="H4" i="2"/>
  <c r="I2" i="2"/>
  <c r="H2" i="2"/>
  <c r="H19" i="2" s="1"/>
  <c r="B15" i="16" s="1"/>
  <c r="I2" i="1"/>
  <c r="I4" i="1" s="1"/>
  <c r="C14" i="16" s="1"/>
  <c r="H2" i="1"/>
  <c r="H4" i="1" s="1"/>
  <c r="B14" i="16" s="1"/>
  <c r="I2" i="4"/>
  <c r="I4" i="4" s="1"/>
  <c r="C13" i="16" s="1"/>
  <c r="H2" i="4"/>
  <c r="H4" i="4" s="1"/>
  <c r="B13" i="16" s="1"/>
  <c r="I30" i="5"/>
  <c r="H30" i="5"/>
  <c r="I8" i="5"/>
  <c r="H8" i="5"/>
  <c r="I6" i="5"/>
  <c r="H6" i="5"/>
  <c r="I4" i="5"/>
  <c r="H4" i="5"/>
  <c r="I2" i="5"/>
  <c r="H2" i="5"/>
  <c r="I18" i="6"/>
  <c r="H18" i="6"/>
  <c r="I16" i="6"/>
  <c r="H16" i="6"/>
  <c r="I14" i="6"/>
  <c r="H14" i="6"/>
  <c r="I12" i="6"/>
  <c r="H12" i="6"/>
  <c r="I10" i="6"/>
  <c r="H10" i="6"/>
  <c r="I8" i="6"/>
  <c r="H8" i="6"/>
  <c r="I6" i="6"/>
  <c r="H6" i="6"/>
  <c r="I4" i="6"/>
  <c r="H4" i="6"/>
  <c r="I2" i="6"/>
  <c r="H2" i="6"/>
  <c r="I2" i="7"/>
  <c r="I4" i="7" s="1"/>
  <c r="C10" i="16" s="1"/>
  <c r="H2" i="7"/>
  <c r="H4" i="7" s="1"/>
  <c r="B10" i="16" s="1"/>
  <c r="I4" i="8"/>
  <c r="H4" i="8"/>
  <c r="I2" i="8"/>
  <c r="H2" i="8"/>
  <c r="I20" i="9"/>
  <c r="H20" i="9"/>
  <c r="I18" i="9"/>
  <c r="H18" i="9"/>
  <c r="I16" i="9"/>
  <c r="H16" i="9"/>
  <c r="I13" i="9"/>
  <c r="H13" i="9"/>
  <c r="I10" i="9"/>
  <c r="H10" i="9"/>
  <c r="I8" i="9"/>
  <c r="H8" i="9"/>
  <c r="I6" i="9"/>
  <c r="H6" i="9"/>
  <c r="I4" i="9"/>
  <c r="H4" i="9"/>
  <c r="I2" i="9"/>
  <c r="H2" i="9"/>
  <c r="I6" i="10"/>
  <c r="H6" i="10"/>
  <c r="I4" i="10"/>
  <c r="I8" i="10" s="1"/>
  <c r="C7" i="16" s="1"/>
  <c r="H4" i="10"/>
  <c r="I2" i="10"/>
  <c r="H2" i="10"/>
  <c r="I4" i="11"/>
  <c r="H4" i="11"/>
  <c r="I2" i="11"/>
  <c r="H2" i="11"/>
  <c r="I4" i="12"/>
  <c r="H4" i="12"/>
  <c r="I2" i="12"/>
  <c r="H2" i="12"/>
  <c r="I4" i="13"/>
  <c r="H4" i="13"/>
  <c r="I2" i="13"/>
  <c r="H2" i="13"/>
  <c r="I4" i="14"/>
  <c r="H4" i="14"/>
  <c r="I2" i="14"/>
  <c r="H2" i="14"/>
  <c r="I12" i="15"/>
  <c r="H12" i="15"/>
  <c r="I10" i="15"/>
  <c r="H10" i="15"/>
  <c r="I8" i="15"/>
  <c r="H8" i="15"/>
  <c r="I6" i="15"/>
  <c r="H6" i="15"/>
  <c r="I4" i="15"/>
  <c r="H4" i="15"/>
  <c r="I2" i="15"/>
  <c r="H2" i="15"/>
  <c r="I7" i="14" l="1"/>
  <c r="C3" i="16" s="1"/>
  <c r="I19" i="2"/>
  <c r="C15" i="16" s="1"/>
  <c r="H6" i="13"/>
  <c r="B4" i="16" s="1"/>
  <c r="H7" i="12"/>
  <c r="B5" i="16" s="1"/>
  <c r="H6" i="11"/>
  <c r="B6" i="16" s="1"/>
  <c r="H6" i="8"/>
  <c r="B9" i="16" s="1"/>
  <c r="H20" i="6"/>
  <c r="B11" i="16" s="1"/>
  <c r="I20" i="6"/>
  <c r="C11" i="16" s="1"/>
  <c r="H8" i="10"/>
  <c r="B7" i="16" s="1"/>
  <c r="I6" i="11"/>
  <c r="C6" i="16" s="1"/>
  <c r="I7" i="12"/>
  <c r="C5" i="16" s="1"/>
  <c r="I6" i="13"/>
  <c r="C4" i="16" s="1"/>
  <c r="H7" i="14"/>
  <c r="B3" i="16" s="1"/>
  <c r="H22" i="9"/>
  <c r="B8" i="16" s="1"/>
  <c r="I22" i="9"/>
  <c r="C8" i="16" s="1"/>
  <c r="I14" i="15"/>
  <c r="C2" i="16" s="1"/>
  <c r="H14" i="15"/>
  <c r="B2" i="16" s="1"/>
  <c r="I6" i="8"/>
  <c r="C9" i="16" s="1"/>
  <c r="H10" i="5"/>
  <c r="I10" i="5"/>
  <c r="I22" i="5"/>
  <c r="H22" i="5"/>
  <c r="I12" i="5"/>
  <c r="H12" i="5"/>
  <c r="H26" i="5"/>
  <c r="H16" i="5"/>
  <c r="H24" i="5"/>
  <c r="H28" i="5"/>
  <c r="I20" i="5"/>
  <c r="I18" i="5"/>
  <c r="I14" i="5"/>
  <c r="H7" i="19"/>
  <c r="I6" i="19"/>
  <c r="I35" i="19" s="1"/>
  <c r="C18" i="16" s="1"/>
  <c r="H5" i="19"/>
  <c r="H4" i="19"/>
  <c r="I21" i="18"/>
  <c r="H15" i="18"/>
  <c r="D17" i="18"/>
  <c r="H17" i="18" s="1"/>
  <c r="H19" i="18"/>
  <c r="H27" i="18"/>
  <c r="I3" i="18"/>
  <c r="H32" i="5" l="1"/>
  <c r="B12" i="16" s="1"/>
  <c r="I32" i="5"/>
  <c r="C12" i="16" s="1"/>
  <c r="H35" i="19"/>
  <c r="B18" i="16" s="1"/>
  <c r="I17" i="18"/>
  <c r="I31" i="18" s="1"/>
  <c r="C17" i="16" s="1"/>
  <c r="H31" i="18"/>
  <c r="B17" i="16" s="1"/>
  <c r="B21" i="16" l="1"/>
  <c r="C14" i="17" s="1"/>
  <c r="C15" i="17" s="1"/>
  <c r="C21" i="16"/>
  <c r="D14" i="17" s="1"/>
  <c r="D15" i="17" s="1"/>
  <c r="C16" i="17" l="1"/>
  <c r="C17" i="17" s="1"/>
  <c r="C18" i="17" s="1"/>
</calcChain>
</file>

<file path=xl/sharedStrings.xml><?xml version="1.0" encoding="utf-8"?>
<sst xmlns="http://schemas.openxmlformats.org/spreadsheetml/2006/main" count="562" uniqueCount="282">
  <si>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</si>
  <si>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</si>
  <si>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</si>
  <si>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</si>
  <si>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</si>
  <si>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</si>
  <si>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</si>
  <si>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</si>
  <si>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</si>
  <si>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</si>
  <si>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</si>
  <si>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</si>
  <si>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</si>
  <si>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 xml:space="preserve">db     </t>
  </si>
  <si>
    <t>Mobil w.c. bérleti díj elszámolása, szállítással, heti karbantartással Mobil W.C. bérleti díj/hó</t>
  </si>
  <si>
    <t>12-012-1.1.1-0025002</t>
  </si>
  <si>
    <t>Konténer bérleti díj elszámolása, raktár konténer, 10,00 m² alapterületig Raktár konténer, 10,00 m²-ig, bérleti díj/hó</t>
  </si>
  <si>
    <t>12-012-1.2.1-0025005</t>
  </si>
  <si>
    <t>Konténer bérleti díj elszámolása, iroda konténer 10,00 m² alapterületig Iroda konténer, 10,00 m²-ig, bérleti díj/hó</t>
  </si>
  <si>
    <t>12-021-1.1-0121601</t>
  </si>
  <si>
    <t xml:space="preserve">klt    </t>
  </si>
  <si>
    <t>12-021-1.1-0121602</t>
  </si>
  <si>
    <t>12-021-1.1-0121603</t>
  </si>
  <si>
    <t>Őrzés-védelem</t>
  </si>
  <si>
    <t>Munkanem összesen:</t>
  </si>
  <si>
    <t>Felvonulási létesítmények</t>
  </si>
  <si>
    <t>15-012-2.1</t>
  </si>
  <si>
    <t xml:space="preserve">m2     </t>
  </si>
  <si>
    <t>Belső csőállvány készítése pallóterítéssel  állványépítés MSZ- és alkalmazástechnikai kézikönyv szerint 3,01-10,00 m pallószint magasság között tornaterem mennyezetének gipszkartonozásához, festéséhez.</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</si>
  <si>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</si>
  <si>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t>
  </si>
  <si>
    <t>alkalmazástechnikai kézikönyv szerint, 6,00 m munkapadló magasságig</t>
  </si>
  <si>
    <t>Zsaluzás és állványozás</t>
  </si>
  <si>
    <t>21-011-11.3</t>
  </si>
  <si>
    <t>Építési törmelék konténeres elszállítása, lerakása, lerakóhelyi díjjal, 5,0 m³-es konténerbe</t>
  </si>
  <si>
    <t>21-011-12</t>
  </si>
  <si>
    <t xml:space="preserve">m3     </t>
  </si>
  <si>
    <t>Munkahelyi depóniából építési törmelék konténerbe rakása,  kézi erővel, önálló munka esetén elszámolva, konténer szállítás nélkül</t>
  </si>
  <si>
    <t>Irtás, föld- és sziklamunka</t>
  </si>
  <si>
    <t>31-000-13.2</t>
  </si>
  <si>
    <t>Beton aljzatok, járdák bontása 10 cm vastagságig, kavicsbetonból, salakbetonból</t>
  </si>
  <si>
    <t>31-051-1.1-0112440</t>
  </si>
  <si>
    <t>Járdakészítés betonból, 8 cm vastagságig, tükörkiemeléssel, 8 cm kavicságyazattal, szegéllyel, zsaluzattal, X0b(H) környezeti osztályú, kissé képlékeny konzisztenciájú betonból, saját levében simítva C12/15 - X0b(H) kissé képlékeny kavicsbeton keverék CEM</t>
  </si>
  <si>
    <r>
      <t>32,5 pc. D</t>
    </r>
    <r>
      <rPr>
        <vertAlign val="subscript"/>
        <sz val="10"/>
        <color theme="1"/>
        <rFont val="Times New Roman CE"/>
        <charset val="238"/>
      </rPr>
      <t>max</t>
    </r>
    <r>
      <rPr>
        <sz val="10"/>
        <color theme="1"/>
        <rFont val="Times New Roman CE"/>
        <charset val="238"/>
      </rPr>
      <t xml:space="preserve"> = 24 mm, m = 5,9 finomsági modulussal</t>
    </r>
  </si>
  <si>
    <t>Helyszíni beton és vasbeton munkák</t>
  </si>
  <si>
    <t>34-000-5.2</t>
  </si>
  <si>
    <t>Könnyűszerkezetes álmennyezet bontása, azbesztcement vagy egyéb táblás lemezek, 0,51-1,00 m2/db méret között</t>
  </si>
  <si>
    <t>34-002-1.2.2-0991026</t>
  </si>
  <si>
    <t>Egyhéjú tetőfedés profilos fémlemez elemekből, teherhordó vázszerkezet gerendáira terítve, önfúró csavarokkal rögzítve, LINDAB LTP85 trapézlemez antikond. felülettel 8,5 cm</t>
  </si>
  <si>
    <t>Fém- és könnyű épületszerkezetek szerelése</t>
  </si>
  <si>
    <t>35-000-4</t>
  </si>
  <si>
    <t>Tetődeszkázat bontása ereszdeszka</t>
  </si>
  <si>
    <t>35-002-6.1-0110271</t>
  </si>
  <si>
    <t>Páraáteresztő, vízzáró alátétfólia elhelyezése,  teljes szarufaköz magasságot kitöltő hőszigetelés esetére, 0,02 Sd értékkel, TYVEK SOLID páraáteresztő, vízzáró alátétfólia, antireflex bevonattal,  80 g/m2 Sd=0,02 m</t>
  </si>
  <si>
    <t>35-004-1.3</t>
  </si>
  <si>
    <t>Deszkázás ereszdeszkázás gyalult, hornyolt deszkával, hajópadlóval</t>
  </si>
  <si>
    <t>Ácsmunka</t>
  </si>
  <si>
    <t>36-002-4-0411028</t>
  </si>
  <si>
    <t>Vékonyvakolat alapozók felhordása, kézi erővel weber G700 vékonyvakolat alapozó, Kód: G700</t>
  </si>
  <si>
    <t>36-005-21.2.2.1-0411522</t>
  </si>
  <si>
    <t>Vékonyvakolatok, színvakolatok felhordása alapozott, előkészített felületre, egy rétegben, weber nemesvakolat</t>
  </si>
  <si>
    <t>36-007-9.2-0411701</t>
  </si>
  <si>
    <t>Lábazati vakolatok; díszítő és lábazati műgyantás kötőanyagú vakolatréteg felhordása, kézi erővel, vödrös kiszerelésű anyagból weber lábazati nemesvakolat</t>
  </si>
  <si>
    <t>36-051-2.2.3-0191341</t>
  </si>
  <si>
    <t xml:space="preserve">m      </t>
  </si>
  <si>
    <t>Kültéri vakolóprofilok elhelyezése, utólagos (táblás) hőszigetelő rendszerhez (EPS), negatív (belső) sarokhoz PROTEKTOR kültéri vakolóprofil negatív (belső) sarokhoz rozsdamentes acél, Cikkszám: 2004</t>
  </si>
  <si>
    <t>36-051-6.2.1-0191804</t>
  </si>
  <si>
    <t>Kültéri vakolóprofilok elhelyezése, utólagos (táblás) hőszigetelő rendszerhez (EPS), polisztirol,PVC,alumínium,rozsdam.acél,horg.acél, üvegszövet, 30 - 160 mm hőszigeteléshez, pozitív sarkokra PROTEKTOR kültéri profil pozitív sarkokra utólagos</t>
  </si>
  <si>
    <t>hőszigeteléshez, vékony vakolathoz, rozsdamentes acél, Cikkszám: 2031</t>
  </si>
  <si>
    <t>36-051-6.2.3-0191838</t>
  </si>
  <si>
    <t>Kültéri vakolóprofilok elhelyezése, utólagos (táblás) hőszigetelő rendszerhez (EPS), rozsdamentes acélból, alumíniumból, 30 - 160 mm hőszigeteléshez, lábazati indító profilok egyenes falakhoz PROTEKTOR kültéri lábazati indító profil egyenes falhoz 100 mm</t>
  </si>
  <si>
    <t>utólagos hőszigeteléshez, rozsdamentes acél, Cikkszám: 2150</t>
  </si>
  <si>
    <t>36-090-1.2.2-0550080</t>
  </si>
  <si>
    <t>Vakolatjavítás homlokzaton, a meglazult, sérült vakolat előzetes leverésével, durva, sima kivitelben, hiánypótlás 5-25% között Hvh5-mc, kültéri, vakoló cementes mészhabarcs mészpéppel</t>
  </si>
  <si>
    <t>36-090-2.1.1</t>
  </si>
  <si>
    <t>Nyílászáró beépítése után a belső falazati, vakolati hiányosságok pótlása, visszajavítása.</t>
  </si>
  <si>
    <t>36-090-6</t>
  </si>
  <si>
    <t>Homlokzati párkányok, tagozatok bontása, majd újbóli visszaépítése, eredetivel  megegyező kivitelben.</t>
  </si>
  <si>
    <t>Vakolás és rabicolás</t>
  </si>
  <si>
    <t>39-003-1.1.2.3.1-0210202</t>
  </si>
  <si>
    <t>Szerelt gipszkarton álmennyezet fém vázszerkezetre csavarfejek és illesztések alapglettelve nem látszó bordázattal, 1 rtg. tűzgátló kartonnal CW fém vázszerkezeten, párazáró fóliával együtt.</t>
  </si>
  <si>
    <t>39-003-1.1.2.3.1-0210203</t>
  </si>
  <si>
    <t>Szerelt gipszkarton álmennyezet fa lécvázra csavarfejek és illesztések alapglettelve nem látszó bordázattal, 1 rtg. tűzgátló kartonnal, párazáró fóliával együtt.</t>
  </si>
  <si>
    <t>Szárazépítés</t>
  </si>
  <si>
    <t>42-042-12.1-0314505</t>
  </si>
  <si>
    <t>Aljzatkészítés, hideg- és melegburkolatok készítése</t>
  </si>
  <si>
    <t>43-000-1</t>
  </si>
  <si>
    <t>Függőereszcsatorna bontása, 50 cm kiterített szélességig</t>
  </si>
  <si>
    <t>43-000-5</t>
  </si>
  <si>
    <t>Lefolyó csatorna bontása 50 cm kiterített szélességig</t>
  </si>
  <si>
    <t>43-000-7</t>
  </si>
  <si>
    <t>Szegélyek, párkány könyöklő bontása, 100 cm kiterített szélességig</t>
  </si>
  <si>
    <t>43-000-13.1</t>
  </si>
  <si>
    <t>Fémlemezfedés bontása, trapézlemez</t>
  </si>
  <si>
    <t>43-002-1.2-0144002</t>
  </si>
  <si>
    <t>Függőereszcsatorna szerelése, félkörszelvényű, bármilyen kiterített szélességben, színes műanyagbevonatú horganyzott acéllemezből LINDAB R 125 félkörszelvényű függőereszcsatorna horganyzott acél + műanyag bevonat, standard színben, Ksz: 25 cm</t>
  </si>
  <si>
    <t>43-002-11.2-0144013</t>
  </si>
  <si>
    <t>Lefolyócső szerelése kör keresztmetszettel, bármilyen kiterített szélességgel, színes műanyagbevonatú horganyzott acéllemezből LINDAB SRÖR-100 körszelvényű lefolyócső horg.acél + műanyagbevonat, standard színben, Ksz: 33 cm</t>
  </si>
  <si>
    <t>43-002-31.1.2-0993239</t>
  </si>
  <si>
    <t>Párkányba süllyesztett csatorna szerelése, LINDAB PLX 100 cm kiterített szélességgel, északi oldalon fűtőszállal.</t>
  </si>
  <si>
    <t>43-003-1.1.2.1-0993371</t>
  </si>
  <si>
    <t>Ereszbádog szerelése színes műanyagbevonatú horganyzott acéllemezből, 40 cm kiterített szélességig LINDAB PLX "kalap" és túlfolyó</t>
  </si>
  <si>
    <t>43-003-10.2.3.1-0149644</t>
  </si>
  <si>
    <t>Kétvízorros falfedés kiszélesítése íves vagy tört vonalú.</t>
  </si>
  <si>
    <t>Bádogozás</t>
  </si>
  <si>
    <t>44-000-1.1</t>
  </si>
  <si>
    <t xml:space="preserve">m˛     </t>
  </si>
  <si>
    <t>Fa nyílászáró szerkezetek bontása,  ajtó, ablak vagy kapu, 2,00 m²-ig</t>
  </si>
  <si>
    <t>44-000-1.2</t>
  </si>
  <si>
    <t>Fa nyílászáró szerkezetek bontása,  ajtó, ablak vagy kapu, 2,01-4,00 m² között</t>
  </si>
  <si>
    <t>44-000-1.3</t>
  </si>
  <si>
    <t>Fa nyílászáró szerkezetek bontása,  ajtó, ablak vagy kapu, 4,01-6,00 m² között</t>
  </si>
  <si>
    <t>44-000-1.4</t>
  </si>
  <si>
    <t>Fa nyílászáró szerkezetek bontása,  ajtó, ablak vagy kapu, 6,01 m² felett</t>
  </si>
  <si>
    <t>44-011-1.1.1-0000001</t>
  </si>
  <si>
    <t>44-011-1.1.1-0000002</t>
  </si>
  <si>
    <t>44-011-1.1.1-0000003</t>
  </si>
  <si>
    <t>44-011-1.1.1-0000004</t>
  </si>
  <si>
    <t>44-012-1.1.2.6.1-0000001</t>
  </si>
  <si>
    <t>44-012-1.1.2.6.1-0000002</t>
  </si>
  <si>
    <t>44-012-1.1.2.6.1-0000003</t>
  </si>
  <si>
    <t>44-012-1.1.2.6.1-0000004</t>
  </si>
  <si>
    <t>44-012-1.1.2.6.1-0000005</t>
  </si>
  <si>
    <t>44-012-1.1.2.6.1-0000006</t>
  </si>
  <si>
    <t>44-090-34.3</t>
  </si>
  <si>
    <t>Nyílászáró belső oldali takarás elkészítése</t>
  </si>
  <si>
    <t>Asztalosszerkezetek elhelyezése</t>
  </si>
  <si>
    <t>45-000-1.1.3</t>
  </si>
  <si>
    <t>Fém nyílászáró szerkezetek bontása, ajtó, ablak, kapu, 2,01 m² felület felett</t>
  </si>
  <si>
    <t>Lakatosszerkezetek elhelyezése</t>
  </si>
  <si>
    <t>47-011-15.1.1.1-0151171</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</si>
  <si>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</si>
  <si>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Felületképzés (festés, mázolás, tapétázás, korrózióvédelem)</t>
  </si>
  <si>
    <t>48-007-1.1.2-0154402</t>
  </si>
  <si>
    <t>Magastető hő- és hangszigetelése; Szaruzat közti szigetelés fém fedélszék esetén  kőzetgyapot hőszigetelő lemezzel 50 mm vtg. álmennyezet tartóváz között</t>
  </si>
  <si>
    <t>48-007-1.1.2-0154435</t>
  </si>
  <si>
    <t>Magastető hő- és hangszigetelése; Szaruzat közti szigetelés fém fedélszék esetén  kőzetgyapot hőszigetelő lemezzel 200 mm vtg</t>
  </si>
  <si>
    <t>48-007-1.2.2-0154409</t>
  </si>
  <si>
    <t>Magastető hő- és hangszigetelése; Szaruzat alatti szigetelés fa fedélszék esetén kőzetgyapot hőszigetelő lemezzel 120 mm vtg</t>
  </si>
  <si>
    <t>48-010-1.1.2.2-0310311</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</si>
  <si>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tagolt</t>
  </si>
  <si>
    <t>sík, függőleges falon weber.therm EPS hőszigetelő lap 150 mm</t>
  </si>
  <si>
    <t>48-010-1.5.1.1-0110167</t>
  </si>
  <si>
    <t>Lábazati hőszigetelés, üvegszövetháló-erősítéssel, (mechanikai rögzítés, felületi zárás valamint kiegészítő profilok külön tételben szerepelnek), érdesített XPS hőszigetelő lapokkal, ragasztópaszta + cementből képzett ragasztóba, tagolatlan, sík,</t>
  </si>
  <si>
    <t>függőleges falon weber.therm XPS 150 mm vtg</t>
  </si>
  <si>
    <t>48-010-1.6.2.1-0090732</t>
  </si>
  <si>
    <t>Homlokzati hőszigetelés, üvegszövetháló-erősítéssel, (mechanikai rögzítés, felületi zárás valamint kiegészítő profilok külön tételben szerepelnek), normál homlokzati kőzetgyapot hőszigetelő lapokkal, ragasztóporból képzett ragasztóba, tagolatlan, sík,</t>
  </si>
  <si>
    <t>függőleges falon 15 cm vtg</t>
  </si>
  <si>
    <t>48-021-1.51.2.3.1-0190215</t>
  </si>
  <si>
    <t>Szigetelések rögzítése; Hőszigetelő táblák pontszerű mechanikai rögzítése, homlokzaton, vázkerámia vagy pórusbeton aljzatszerkezethez, fém beütődübelekkel HERAKLITH Thermoz 8NZ dübel rögzítőelem, lapvastagság: 140-150 mm, 190 mm hosszú</t>
  </si>
  <si>
    <t>Szigetelés</t>
  </si>
  <si>
    <t>Megújuló energiahasznosító berendezések</t>
  </si>
  <si>
    <t>Összesen:</t>
  </si>
  <si>
    <t xml:space="preserve">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</si>
  <si>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</si>
  <si>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</si>
  <si>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</si>
  <si>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</si>
  <si>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</si>
  <si>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</si>
  <si>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</si>
  <si>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</si>
  <si>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</si>
  <si>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</si>
  <si>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</si>
  <si>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KÖLTSÉGVETÉS</t>
  </si>
  <si>
    <t>m2</t>
  </si>
  <si>
    <t>m3</t>
  </si>
  <si>
    <t>to</t>
  </si>
  <si>
    <t>fm</t>
  </si>
  <si>
    <t>Kód: 31-000-014.2</t>
  </si>
  <si>
    <t>Építőmesteri munkák
Helyszíni beton és vasbeton munkák
Bontási munkák
Beton aljzatok, járdák, előlépcső bontása 10 cm vastagság felett, kavicsbetonból</t>
  </si>
  <si>
    <t>Kód: 21-003-005.1.1.3</t>
  </si>
  <si>
    <t>Alépítményi munkák
Irtás, föld- és sziklamunka
Munkagödör és munkaárok készítése
Munkaárok földkiemelése közművesített területen,kézi erővel,
bármely konzisztenciájú talajban, dúcolás nélkül,
2,0 m2 szelvényig,
IV. talajosztály</t>
  </si>
  <si>
    <t>Kód: 23-003-003-0242210</t>
  </si>
  <si>
    <t xml:space="preserve">Alépítményi munkák
Síkalapozás
Beton- és vasbetonalapok
Vasbeton sáv-, talp-, lemez- vagy gerendaalapkészítésehelyszínen kevert.....minőségű betonból
C25/30 - XC2 képlékeny kavicsbeton keverék CEM 32,5 pc. D?max = 16 mm, m = 6,6 finomsági modulussal
</t>
  </si>
  <si>
    <t>Kód: 23-003-011.2-0012010</t>
  </si>
  <si>
    <t>Alépítményi munkák
Szerelőbeton készítése,.....minőségű betonból
10 cm vastagságig
C8/10 - XN(H) földnedves kavicsbeton keverék CEM 32,5 pc. D?max = 16 mm, m = 6,2 finomsági modulussal</t>
  </si>
  <si>
    <t>Kód: 31-001-001.2.1-0220956</t>
  </si>
  <si>
    <t>Építőmesteri munkák
Helyszíni beton és vasbeton munkák
Betonacél-szerelés
Betonacél helyszíni szerelése függőleges vagy vízszintes tartószerkezetbe,
bordás betonacélból,
4-10 mm átmérő között
FERALPI hidegen húzott bordás betonacél, 6 m-es szálban, BHB55.50 10 mm</t>
  </si>
  <si>
    <t>Kód: 15-002-001.1.1</t>
  </si>
  <si>
    <t>Keverékek és ideiglenes segédszerkezetek
Zsaluzás és állványozás
Függőleges és ferde szerkezetek zsaluzása
Kétoldali falzsaluzás függőleges vagy ferde sík felülettel,
fa zsaluzattal,</t>
  </si>
  <si>
    <t>Kód: 31-011-003.1.2-0240110</t>
  </si>
  <si>
    <t>Építőmesteri munkák
Helyszíni beton és vasbeton munkák
Függőleges szerkezetek betonozása
Vasbetonfal készítése, X0v(H), XC1, XC2, XC3 környezeti osztályú,kissé képlékeny vagy képlékeny konzisztenciájú betonból,
kézi bedolgozással, vibrátoros tömörítéssel,
13-24 cm vastagság között
C25/30 - X0v(H) kissé képlékeny kavicsbeton keverék CEM 52,5 pc. D?max = 16 mm, m = 6,5 finomsági modulussal</t>
  </si>
  <si>
    <t>Kód: 21-011-007.2-0120723</t>
  </si>
  <si>
    <t>Alépítményi munkák
Irtás, föld- és sziklamunka
Kiegészítő tevékenységek
Feltöltések  az anyag szétterítésével, mozgatásával,
osztályozatlan kavicsból
Természetes szemmegoszlású kavics, THK 0/32 Q-TT, Ártánd</t>
  </si>
  <si>
    <t>Kód: 21-008-002.1.3</t>
  </si>
  <si>
    <t>Alépítményi munkák
Irtás, föld- és sziklamunka
Tömörítés
Tömörítés bármely tömörítési osztálybangépi erővel,
nagy felületen,
tömörségi fok: 95%</t>
  </si>
  <si>
    <t>Kód: 21-011-007.1-0120445</t>
  </si>
  <si>
    <t>Alépítményi munkák
Irtás, föld- és sziklamunka
Kiegészítő tevékenységek
Feltöltések alap- és lábazati falak közé és alagsori vagy alá nem pincézett földszinti padozatok alá, az anyag szétterítésével, mozgatásával,
homokból
Természetes szemmegoszlású homok, TH 0/4 P-TT, Ártánd</t>
  </si>
  <si>
    <t>Kód: 62-003-008.1-0613900</t>
  </si>
  <si>
    <t>Közlekedés építési munkák
Kőburkolat készítése
Burkolatok
Tér- vagy járdaburkolat készítése, beton burkolókőből hálós, soros, homokágyazatba fektetve,
10x20x6 cm-es méretű idomkővel</t>
  </si>
  <si>
    <t>Kód: 45-004-003-0990114x</t>
  </si>
  <si>
    <t>Szakipari munkák
Lakatos-szerkezetek elhelyezése
Korlátok elhelyezése
Akadálymentes rámpa korlát elhelyezése segédlet szerinti kivitelben, festve</t>
  </si>
  <si>
    <t>Kód: 36-007-009.1.1-0411706</t>
  </si>
  <si>
    <t>Építőmesteri munkák
Vakolás és rabicolás
Lábazati vakolatok
Lábazati vakolatok;
lábazati alapvakolat felhordása kézi erővel,
2 cm vastagságban
weber 231 KPS lábazati alapvakolat Kód: 231P</t>
  </si>
  <si>
    <t>Kód: 36-007-009.2-0411701</t>
  </si>
  <si>
    <t>Építőmesteri munkák
Vakolás és rabicolás
Lábazati vakolatok
Lábazati vakolatok;
díszítő és lábazati műgyantás kötőanyagú vakolatréteg felhordása,kézi erővel, vödrös kiszerelésű anyagból
weber.pas marmolit színes diszítő és lábazati vakolat (középszemcsés, 3 mm), Kód: 1040</t>
  </si>
  <si>
    <t>Akadálymentes rámpa</t>
  </si>
  <si>
    <t>Belső akadálymentesítés</t>
  </si>
  <si>
    <t>m</t>
  </si>
  <si>
    <t>db</t>
  </si>
  <si>
    <t xml:space="preserve">
Acéllemez kompakt lapradiátor helyezése,széthordással, tartókkal, bekötéssel,</t>
  </si>
  <si>
    <t xml:space="preserve">
Fűtőtest szerelvény elhelyezésekülső vagy belső menettel, illetve hollandival csatlakoztatva DN 20
termosztatikus szelep HERZ TS-90-E termosztatikus fűtőtest szabályozó szelep sarok 3/4" kvs 5,1, Csz: 1772402
</t>
  </si>
  <si>
    <t xml:space="preserve">
Mennyezeti lámpatest elhelyezése előreelkészített tartószerkezetre,burával vagy védőkosárral,
fénycsöves kivitelben T8, T12 fénycsöves
elektronikával szerelt (A energia osztályú),
szabadon sugárzó
RIDI (HOLUX) PFN 236, 2x36W T8 fénycsöves (G13) szabadon sugárzó lámpatest, IP 65, Csz:0920169</t>
  </si>
  <si>
    <t xml:space="preserve">
Fali kapcsolók elhelyezése, süllyesztve, 10A
egypólusú kapcsolók LEGRAND Cariva egypólusú kapcsoló kerettel, fehér R: 773801
</t>
  </si>
  <si>
    <t xml:space="preserve">
Csatlakozóaljzat elhelyezése, süllyesztve, 16A,
földelt, egyes csatlakozóaljzat (2P+F)
LEGRAND Galea Life komplett 2P+F aljzat, csavaros, fehér R: 771039
</t>
  </si>
  <si>
    <t xml:space="preserve">
Mosdó vagy mosómedence berendezés elhelyezése és bekötése,kifolyószelep, bűzelzáró és sarokszelep nélkül,
falraszerelhető porcelán kivitelben (komplett)
B&amp;K Porcelán mosdó mozgáskorlátozottak részére 675x575 mm (leeresztőszelep, szifon, tartókonzol nélkül), 
</t>
  </si>
  <si>
    <t xml:space="preserve">
WC csésze elhelyezése és bekötése,öblítőtartály, sarokszelep, WC ülőke, nyomógomb nélkül,
porcelánból, alsókifolyású, mélyöblítésű kivitelben
B&amp;K Porcelán WC-kagyló mozgáskorlátozottak részére, padlón álló, alsó kifolyással, </t>
  </si>
  <si>
    <t xml:space="preserve">
Mozgássérült vízellátási berendezésekkiegészítő szerelvényeinek elhelyezése
B&amp;K Felhajlítható kapaszkodó szinterezett acél 600 mm, fehér 
</t>
  </si>
  <si>
    <t xml:space="preserve">
Mozgássérült vízellátási berendezésekkiegészítő szerelvényeinek elhelyezése
B&amp;K Fix kapaszkodó jobboldali megerősítéssel, szinterezett acél 830 mm, fehér cikkszám: TH831
</t>
  </si>
  <si>
    <t xml:space="preserve">
Csaptelepek és szerelvényeinek felszerelése,
orvosi és speciális csaptelepek, mosdócsaptelep
Kludi Medi-Care egykaros mosdócsap, R: 341120524</t>
  </si>
  <si>
    <t xml:space="preserve">
WC öblítőtartály felszerelése és bekötése,
</t>
  </si>
  <si>
    <t xml:space="preserve">
Ivóvíz vezeték, Ötrétegű cső szerelése,
PE-Xc/Al/PE anyagból, toldóhüvelyes kötésekkel,
cső elhelyezése csőidomok nélkül, szakaszos nyomáspróbával, falhoronyba vagy padlószerkezetbe szerelve (horonyvésés külön tételben),
DN 20 REHAU univerzális RAUTITAN stabil cső, ötrétegű, 13 mm-es kör keresztmetszetű szigeteléssel, 25x2,7 mm, tekercs, 131505-025
</t>
  </si>
  <si>
    <t xml:space="preserve">
Lefolyóvezetékek PVC-KGEM lefolyóvezeték szerelése,
tokos, gumigyűrűs kötésekkel, cső elhelyezése csőidomok nélkül, szakaszos tömörségi próbával,
horonyba, padlócsatornába vagy épületen belül földárokba, DN 100 Kemény PVC KG csatornacső NÁ 110x3.0 mm,2 m hosszú gumigyűrű tömítéssel, KGEM egy végén tokos
</t>
  </si>
  <si>
    <t xml:space="preserve">
Lefolyóvezetékek PVC lefolyóvezeték szerelése,
tokos, gumigyűrűs kötésekkel, cső elhelyezése csőidomokkal, szakaszos tömörségi próbával,
horonyba vagy padlócsatornába,
DN 32 PVC vízvezetéki lefolyócső, KAEM 32x1.8x2000 mmtokosvégű
</t>
  </si>
  <si>
    <t>Kód: 44-000-001.2</t>
  </si>
  <si>
    <t>Szakipari munkák
Asztalosszerkezetek elhelyezése
Bontások
Fa vagy műanyag nyílászáró szerkezetek bontása, ajtó, ablak vagy kapu,
2,01-4,00 m2 között</t>
  </si>
  <si>
    <t>Kód: 31-000-013.2</t>
  </si>
  <si>
    <t>Építőmesteri munkák
Helyszíni beton és vasbeton munkák
Bontási munkák
Beton aljzatok, járdák bontása 10 cm vastagságig,
kavicsbetonból, salakbetonból</t>
  </si>
  <si>
    <t>klt</t>
  </si>
  <si>
    <t>Kód: 21-008-002.2.3</t>
  </si>
  <si>
    <t xml:space="preserve">Alépítményi munkák
Irtás, föld- és sziklamunka
Tömörítés
Tömörítés bármely tömörítési osztálybangépi erővel,
kis felületen,
tömörségi fok: 95%
</t>
  </si>
  <si>
    <t>Kód: 48-002-001.3.1.1-0413352</t>
  </si>
  <si>
    <t>Szakipari munkák
Szigetelés
Talajnedvesség elleni szigetelések
Talajnedvesség elleni szigetelés;
Padlószigetelés,
egy rétegben, minimum 4,0 mm vastag
oxidált bitumenes lemezzel, aljzathoz foltonként vagy sávokban olvasztásos ragasztással, átlapolásoknál teljes felületű hegesztéssel fektetve
EUROSZIG GRUND GV 4 mm (4,5 kg) homok (oxidált, üvegfátyol, 0 °C, 80 °C, 2-2 %, 400/300 N/5 cm)</t>
  </si>
  <si>
    <t>Kód: 23-003-011.2-0222210</t>
  </si>
  <si>
    <t xml:space="preserve">Alépítményi munkák
Síkalapozás
Beton- és vasbetonalapok
Szerelőbeton készítése,.....minőségű betonból
10 cm vastagságig
C16/20 - X0v(H) képlékeny kavicsbeton keverék CEM 32,5 pc. D?max = 16 mm, m = 6,6 finomsági modulussal
</t>
  </si>
  <si>
    <t>Kód: 31-030-011.1.1.2-0121410</t>
  </si>
  <si>
    <t xml:space="preserve">Építőmesteri munkák
Helyszíni beton és vasbeton munkák
Közbenső és felületképző szerkezetek készítése
Beton aljzat készítése helyszínen kevert betonból,
kézi továbbítással és bedolgozással,merev aljzatra, tartószerkezetre léccel lehúzva,
kavicsbetonból, C 8/10 - C 16/20kissé képlékeny konzisztenciájú betonból,
6 cm vastagság felett
C16/20 - X0b(H) kissé képlékeny kavicsbeton keverék CEM 42,5 pc. D?max = 24 mm, m = 6,8 finomsági modulussal
</t>
  </si>
  <si>
    <t>Kód: 33-011-001.1.2.1.2.1.1-1123306</t>
  </si>
  <si>
    <t>Építőmesteri munkák
Falazás és egyéb kőműves munkák
Válaszfalak
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</si>
  <si>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Kód: 36-003-001.1.1.1.1-0411036</t>
  </si>
  <si>
    <t xml:space="preserve">Építőmesteri munkák
Vakolás és rabicolás
Belső vakolatok, előkevert gyári szárazhabarcsból
Oldalfalvakolat készítése,
kézi felhordással,
zsákos kiszerelésű szárazhabarcsból,
sima, normál mész-cement vakolat,
1 cm vastagságban
weber 141 KPS kézi alapvakolat finom, max.szemcse 1,0 mm, Kód: 141k
</t>
  </si>
  <si>
    <t>Kód: 42-000-002.1</t>
  </si>
  <si>
    <t xml:space="preserve">Szakipari munkák
Aljzatkészítés, hideg- és melegburkolatok készítése
Bontási munkák
Lapburkolatok bontása,
padlóburkolat bármely méretű kőagyag, mozaik vagytört mozaik (NOVA) lapból
</t>
  </si>
  <si>
    <t>Kód: 36-090-001.1.1-0550030</t>
  </si>
  <si>
    <t>Építőmesteri munkák
Vakolás és rabicolás
Javítási és pótlási munkák
Vakolatjavítás
oldalfalon, tégla-, beton-, kőfelületen vagy építőlemezen,a meglazult, sérült vakolat előzetes leverésével,
hiánypótlás 5% alatt
Hvb4-mc, beltéri, vakoló, cementes mészhabarcs mészpéppel</t>
  </si>
  <si>
    <t xml:space="preserve">
Verzió: 2018-1
Szakipari munkák
Aljzatkészítés, hideg- és melegburkolatok készítése
Hidegburkolatok aljzatelőkészítése
Padlóburkolat hordozószerkezetének felületelőkészítése
beltérben,
beton alapfelületen
önterülő felületkiegyenlítés készítése
5 mm átlagos rétegvastagságban
LB-Knauf NIVOPLUS/Padlókiegyenlítő 3-15 mm, Csz: K00618001
</t>
  </si>
  <si>
    <t>Kód: 42-011-002.1.1.4.1-0212044</t>
  </si>
  <si>
    <t>Kód: 42-022-001.1.1.2.1.1-0313116</t>
  </si>
  <si>
    <t>Szakipari munkák
Aljzatkészítés, hideg- és melegburkolatok készítése
Padló- és lábazatburkolatok ragasztóhabarcsba
Padlóburkolat készítése,
beltérben,
tégla, beton, vakolt alapfelületen,
gres, kőporcelán lappal,
kötésben vagy hálósan, 3-5 mm vtg. ragasztóba rakva, 1-10 mm fugaszélességgel,
20x20 - 40x40 cm közötti lapmérettel
MAPEI Keraflex cementkötésű ragasztóhabarcs, szürke, Ultracolor Plus fugázóhabarcs, akadálymentes vezetősávok, szegélyek kialakításával</t>
  </si>
  <si>
    <t>Kód: 42-022-002.1.2.1.1-0313116</t>
  </si>
  <si>
    <t>Szakipari munkák
Aljzatkészítés, hideg- és melegburkolatok készítése
Padló- és lábazatburkolatok ragasztóhabarcsba
Lábazatburkolat készítése,
beltérben,
gres, kőporcelán lappal,
egyenes, egysoros kivitelben, 3-5 mm ragasztóba rakva, 1-10 mm fugaszélességgel,10 cm magasságig,
20x20 - 40×40 cm közötti lapmérettel
MAPEI Keraflex cementkötésű ragasztóhabarcs, szürke, Ultracolor Plus fugázóhabarcs, fehér</t>
  </si>
  <si>
    <t>Kód: 42-012-001.1.1.1.1.2-0313103</t>
  </si>
  <si>
    <t>Szakipari munkák
Aljzatkészítés, hideg- és melegburkolatok készítése
Fal-, pillér, oszlop és lábazatburkolatok ragasztóhabarcsba
Fal-, pillér-, oszlopburkolat készítése
beltérben,
tégla, beton, vakolt alapfelületen,
mázas kerámiával,
kötésben vagy hálósan, 3-5 mm vtg. ragasztóba rakva, 1-10 mm fugaszélességgel,
10x10 - 20x20 cm közötti lapmérettel
MAPEI Keraset cementkötésű, ragasztóhabarcs, szürke, Keracolor FF Flex fugázó, fehér</t>
  </si>
  <si>
    <t>Kód: 47-000-001.99.1.3.1.2-0218023</t>
  </si>
  <si>
    <t>Szakipari munkák
Felületképzés (festés, mázolás, tapétázás, korrózióvédelem)
Felület előkészítések, részmunkák
Belső festéseknél felület előkészítése, részmunkák;
felület glettelése zsákos kiszerelésű anyagból (alapozóval, sarokvédelemmel),
bármilyen padozatú helyiségben,
beton felületen,
1,5 mm vastagságban
tagolt felületen
Rigips Rimano 0-3 belsőtéri nagyszilárdságú glettelő gipsz</t>
  </si>
  <si>
    <t>Kód: 47-011-015.1.1.2-0151201</t>
  </si>
  <si>
    <t xml:space="preserve">Szakipari munkák
Felületképzés (festés, mázolás, tapétázás, korrózióvédelem)
Belsőfestések
Diszperziós festés
műanyag bázisú vizes-diszperziós fehér vagy gyárilag színezett festékkel,
új vagy régi lekapart, előkészített alapfelületen,vakolaton, két rétegben,
tagolt sima felületen
Diszperzit belső falfesték, fehér 100, EAN: 5996281027308
</t>
  </si>
  <si>
    <t>Műanyag kültéri nyílászárók elhelyezése előre kihagyott falnyílásba, hőszigetelt, fokozott légzárású bejárati ajtó, tömítéssel, szerelvényezve, finom beállítással, kétszárnyú nyíló bejárati ajtó, m:220*240cm</t>
  </si>
  <si>
    <t>Műanyag kültéri nyílászárók elhelyezése előre kihagyott falnyílásba, hőszigetelt, fokozott légzárású bejárati ajtó, tömítéssel, szerelvényezve, finom beállítással, egyszárnyú nyíló bejárati ajtó, fix felülvilágítóval m:110*230cm</t>
  </si>
  <si>
    <t>Műanyag kültéri nyílászárók elhelyezése előre kihagyott falnyílásba, hőszigetelt, fokozott légzárású bejárati ajtó, tömítéssel, szerelvényezve, finom beállítással, kétszárnyú nyíló, íves záródású bejárati ajtó, m:240*240cm</t>
  </si>
  <si>
    <t>Fa beltéri nyílászárók
elhelyezése, előre kihagyott falnyílásba, utólagos elhelyezéssel, (szerelvényezve, finom beállítással), MDF vagy keményhéjszerkezetes ajtó, 110*210cm</t>
  </si>
  <si>
    <t>Műanyag kültéri nyílászárók, hőszigetelt, fokozott légzárású ablak elhelyezése előre kihagyott falnyílásba, tömítéssel, szerelvényezve, finombeállítással, külső és belső párkánnyal, 240*60 cm</t>
  </si>
  <si>
    <t>Műanyag kültéri nyílászárók, hőszigetelt, fokozott légzárású ablak elhelyezése előre kihagyott falnyílásba, tömítéssel, szerelvényezve, finombeállítással, külső és belső párkánnyal, 60*90 cm</t>
  </si>
  <si>
    <t>Műanyag kültéri nyílászárók, hőszigetelt, fokozott légzárású ablak elhelyezése előre kihagyott falnyílásba, tömítéssel, szerelvényezve, finombeállítással, külső és belső párkánnyal, 60*90 cm íves</t>
  </si>
  <si>
    <t>Műanyag kültéri nyílászárók, hőszigetelt, fokozott légzárású ablak elhelyezése előre kihagyott falnyílásba, tömítéssel, szerelvényezve, finombeállítással, külső és belső párkánnyal, 150*150 cm körablak</t>
  </si>
  <si>
    <t>Műanyag kültéri nyílászárók, hőszigetelt, fokozott légzárású ablak elhelyezése előre kihagyott falnyílásba, tömítéssel, szerelvényezve, finombeállítással, külső és belső párkánnyal, 135*410 cm</t>
  </si>
  <si>
    <t>Fa beltéri nyílászárók
elhelyezése, előre kihagyott falnyílásba, utólagos elhelyezéssel, (szerelvényezve, finom beállítással), MDF vagy keményhéjszerkezetes ajtó, 103*210cm</t>
  </si>
  <si>
    <t>Akadálymentesítés részletrajz szerinti berendezés, feliratozáa, vészjelző csengő szerelése, indukciós mobil készülék</t>
  </si>
  <si>
    <t>Akakdálymentes wc kialakításához kapcsolódó elektromos szerelési munkák, érintésvédelmi méréssel</t>
  </si>
  <si>
    <t>275W-os polikristályos napelem, termékdíjjal</t>
  </si>
  <si>
    <t>Growatt 6000TL3s inverter</t>
  </si>
  <si>
    <t>DC túlfeszültség védelem wire box</t>
  </si>
  <si>
    <t>AC oldali gyüjtőszekrény</t>
  </si>
  <si>
    <t>SANTON-DFS-14-W DC leválasztó</t>
  </si>
  <si>
    <t>Mersen STPT12-12K275V-4PG 3+1 AC túlfesz (T1+2)</t>
  </si>
  <si>
    <t>Growatt Wifi modul</t>
  </si>
  <si>
    <t>Tartószerkezet ferde tetőre</t>
  </si>
  <si>
    <t>Szolárkábel /méter/</t>
  </si>
  <si>
    <t>MC4 Csatlakozó /pár/</t>
  </si>
  <si>
    <t xml:space="preserve">AC vezeték 5x10 Ysly </t>
  </si>
  <si>
    <t>Ac vezeték 3x1,5mm2 DC leválasztó vezérlés</t>
  </si>
  <si>
    <t>MKH 1x16mm2</t>
  </si>
  <si>
    <t>Telepítés,beüzemelés</t>
  </si>
  <si>
    <t>Érintésvédelmi jegyzőkönyv</t>
  </si>
  <si>
    <t>Hálózati csatlakoztatás ügyintézése</t>
  </si>
  <si>
    <t>hó</t>
  </si>
  <si>
    <t xml:space="preserve">Készült : Berettyóújfalu Város Önkormányzata, 4100 Berettyóújfalu,Dózsa György  u. 17-19.sz.  részére, a Kabos Endre Városi Sportcsarnok Berettyóújfalu, Lehel u. 2.sz. (3411. hrsz.) épület felújítási munkáinak kivitelezése                                           </t>
  </si>
  <si>
    <t>Sportpadló burkolat bontása, új sportpadló fektetése szabványos, kiegyenlített aljzatra, szegéllyel, burkolati jelek festésével Sportpadló típusa: Grabosport Supreme, vastagság: 6,7 mm, súly: 3,8 kg/m2, EN 14904 követelmény, szín: 7483_00_273 zöld; Graboweld hegesztőzsinór; Sportpálya szabvány szerinti festése Grabocolor 2 komponensű poliuretán festékkel</t>
  </si>
  <si>
    <t>Vízfogyasztás az építkezés ideje alatt.</t>
  </si>
  <si>
    <t>Áramfogyasztás az építkezés ideje alatt.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</si>
</sst>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Ft&quot;_-;\-* #,##0.00\ &quot;Ft&quot;_-;_-* &quot;-&quot;??\ &quot;Ft&quot;_-;_-@_-"/>
    <numFmt numFmtId="43" formatCode="_-* #,##0.00\ _F_t_-;\-* #,##0.00\ _F_t_-;_-* &quot;-&quot;??\ _F_t_-;_-@_-"/>
    <numFmt numFmtId="164" formatCode="_-* #,##0\ _F_t_-;\-* #,##0\ _F_t_-;_-* &quot;-&quot;??\ _F_t_-;_-@_-"/>
    <numFmt numFmtId="165" formatCode="#,##0\ &quot;Ft&quot;"/>
    <numFmt numFmtId="166" formatCode="_-* #,##0\ &quot;Ft&quot;_-;\-* #,##0\ &quot;Ft&quot;_-;_-* &quot;-&quot;??\ &quot;Ft&quot;_-;_-@_-"/>
  </numFmts>
  <fonts count="13" x14ac:knownFonts="1">
    <font>
      <sz val="11"/>
      <color theme="1"/>
      <name val="Calibri"/>
      <family val="2"/>
      <charset val="238"/>
      <scheme val="minor"/>
    </font>
    <font>
      <sz val="10"/>
      <color theme="1"/>
      <name val="Times New Roman CE"/>
      <charset val="238"/>
    </font>
    <font>
      <b/>
      <sz val="10"/>
      <color theme="1"/>
      <name val="Times New Roman CE"/>
      <charset val="238"/>
    </font>
    <font>
      <vertAlign val="subscript"/>
      <sz val="10"/>
      <color theme="1"/>
      <name val="Times New Roman CE"/>
      <charset val="238"/>
    </font>
    <font>
      <sz val="12"/>
      <color theme="1"/>
      <name val="Times New Roman"/>
      <family val="1"/>
      <charset val="238"/>
    </font>
    <font>
      <b/>
      <sz val="12"/>
      <color theme="1"/>
      <name val="Times New Roman"/>
      <family val="1"/>
      <charset val="238"/>
    </font>
    <font>
      <sz val="11"/>
      <color theme="1"/>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sz val="10"/>
      <name val="Arial"/>
      <family val="2"/>
      <charset val="238"/>
    </font>
    <font>
      <sz val="10"/>
      <name val="Times New Roman"/>
      <family val="1"/>
      <charset val="238"/>
    </font>
    <font>
      <sz val="10"/>
      <color rgb="FFFF0000"/>
      <name val="Times New Roman CE"/>
      <charset val="238"/>
    </font>
  </fonts>
  <fills count="3">
    <fill>
      <patternFill patternType="none"/>
    </fill>
    <fill>
      <patternFill patternType="gray125"/>
    </fill>
    <fill>
      <patternFill patternType="solid">
        <fgColor rgb="FFFFC0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cellStyleXfs>
  <cellXfs count="54">
    <xf numFmtId="0" fontId="0" fillId="0" borderId="0" xfId="0"/>
    <xf numFmtId="0" fontId="1" fillId="0" borderId="0" xfId="0" applyFont="1" applyAlignment="1">
      <alignment vertical="top" wrapText="1"/>
    </xf>
    <xf numFmtId="49" fontId="1" fillId="0" borderId="0" xfId="0" applyNumberFormat="1" applyFont="1" applyAlignment="1">
      <alignment vertical="top" wrapText="1"/>
    </xf>
    <xf numFmtId="0" fontId="2" fillId="0" borderId="2" xfId="0" applyFont="1" applyBorder="1" applyAlignment="1">
      <alignment vertical="top" wrapText="1"/>
    </xf>
    <xf numFmtId="0" fontId="2" fillId="0" borderId="0" xfId="0" applyFont="1" applyAlignment="1">
      <alignment vertical="top" wrapText="1"/>
    </xf>
    <xf numFmtId="0" fontId="2" fillId="0" borderId="2" xfId="0" applyFont="1" applyBorder="1" applyAlignment="1">
      <alignment horizontal="right" vertical="top" wrapText="1"/>
    </xf>
    <xf numFmtId="0" fontId="1" fillId="0" borderId="0" xfId="0" applyFont="1" applyAlignment="1">
      <alignment horizontal="right" vertical="top" wrapText="1"/>
    </xf>
    <xf numFmtId="0" fontId="2" fillId="0" borderId="2"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Border="1" applyAlignment="1">
      <alignment vertical="top" wrapText="1"/>
    </xf>
    <xf numFmtId="0" fontId="4" fillId="0" borderId="0" xfId="0" applyFont="1" applyAlignment="1">
      <alignment vertical="top" wrapText="1"/>
    </xf>
    <xf numFmtId="0" fontId="5" fillId="0" borderId="2" xfId="0" applyFont="1" applyBorder="1" applyAlignment="1">
      <alignment vertical="top" wrapText="1"/>
    </xf>
    <xf numFmtId="0" fontId="5" fillId="0" borderId="2" xfId="0" applyFont="1" applyBorder="1" applyAlignment="1">
      <alignment horizontal="right" vertical="top" wrapText="1"/>
    </xf>
    <xf numFmtId="0" fontId="9" fillId="0" borderId="0" xfId="0" applyFont="1" applyAlignment="1">
      <alignment vertical="top"/>
    </xf>
    <xf numFmtId="0" fontId="9" fillId="0" borderId="1" xfId="0" applyFont="1" applyBorder="1" applyAlignment="1">
      <alignment vertical="top"/>
    </xf>
    <xf numFmtId="0" fontId="9" fillId="0" borderId="1" xfId="0" applyFont="1" applyBorder="1" applyAlignment="1">
      <alignment horizontal="right" vertical="top"/>
    </xf>
    <xf numFmtId="164" fontId="9" fillId="0" borderId="1" xfId="1" applyNumberFormat="1" applyFont="1" applyBorder="1" applyAlignment="1">
      <alignment vertical="top"/>
    </xf>
    <xf numFmtId="164" fontId="9" fillId="2" borderId="0" xfId="1" applyNumberFormat="1" applyFont="1" applyFill="1" applyAlignment="1">
      <alignment vertical="top"/>
    </xf>
    <xf numFmtId="10" fontId="9" fillId="0" borderId="1" xfId="0" applyNumberFormat="1" applyFont="1" applyBorder="1" applyAlignment="1">
      <alignment vertical="top"/>
    </xf>
    <xf numFmtId="43" fontId="9" fillId="0" borderId="0" xfId="1" applyFont="1" applyAlignment="1">
      <alignment vertical="top"/>
    </xf>
    <xf numFmtId="0" fontId="9" fillId="0" borderId="0" xfId="0" applyFont="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right" vertical="top"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right" vertical="top" wrapText="1"/>
    </xf>
    <xf numFmtId="165" fontId="4" fillId="0" borderId="0" xfId="0" applyNumberFormat="1" applyFont="1" applyAlignment="1">
      <alignment vertical="top" wrapText="1"/>
    </xf>
    <xf numFmtId="165" fontId="5" fillId="0" borderId="2" xfId="0" applyNumberFormat="1" applyFont="1" applyBorder="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7" fillId="0" borderId="2" xfId="0" applyFont="1" applyBorder="1" applyAlignment="1">
      <alignment horizontal="right" vertical="top" wrapText="1"/>
    </xf>
    <xf numFmtId="0" fontId="7" fillId="0" borderId="0" xfId="0"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right" vertical="top" wrapText="1"/>
    </xf>
    <xf numFmtId="0" fontId="8" fillId="0" borderId="0" xfId="0" applyFont="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11" fillId="0" borderId="0" xfId="0" applyFont="1" applyFill="1" applyBorder="1" applyAlignment="1">
      <alignment horizontal="left" vertical="top" wrapText="1"/>
    </xf>
    <xf numFmtId="4" fontId="11" fillId="0" borderId="0" xfId="0" applyNumberFormat="1" applyFont="1" applyFill="1" applyBorder="1" applyAlignment="1">
      <alignment horizontal="right" vertical="top" wrapText="1"/>
    </xf>
    <xf numFmtId="0" fontId="11" fillId="0" borderId="0" xfId="0" applyFont="1" applyFill="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right" vertical="top" wrapText="1"/>
    </xf>
    <xf numFmtId="166" fontId="1" fillId="0" borderId="0" xfId="2" applyNumberFormat="1" applyFont="1" applyAlignment="1">
      <alignment horizontal="right" vertical="top" wrapText="1"/>
    </xf>
    <xf numFmtId="166" fontId="2" fillId="0" borderId="2" xfId="2" applyNumberFormat="1" applyFont="1" applyBorder="1" applyAlignment="1">
      <alignment horizontal="right" vertical="top" wrapText="1"/>
    </xf>
    <xf numFmtId="164" fontId="9" fillId="0" borderId="0" xfId="0" applyNumberFormat="1" applyFont="1" applyAlignment="1">
      <alignment vertical="top"/>
    </xf>
    <xf numFmtId="49" fontId="12" fillId="0" borderId="0" xfId="0" applyNumberFormat="1" applyFont="1" applyAlignment="1">
      <alignment vertical="top" wrapText="1"/>
    </xf>
    <xf numFmtId="0" fontId="12" fillId="0" borderId="0" xfId="0" applyFont="1" applyAlignment="1">
      <alignment vertical="top" wrapText="1"/>
    </xf>
    <xf numFmtId="0" fontId="9" fillId="0" borderId="0" xfId="0" applyFont="1" applyAlignment="1">
      <alignment horizontal="center" vertical="top"/>
    </xf>
    <xf numFmtId="0" fontId="9" fillId="0" borderId="3" xfId="0" applyFont="1" applyBorder="1" applyAlignment="1">
      <alignment horizontal="center" vertical="top"/>
    </xf>
    <xf numFmtId="0" fontId="9" fillId="0" borderId="0" xfId="0" applyFont="1" applyAlignment="1">
      <alignment horizontal="left" vertical="top" wrapText="1"/>
    </xf>
    <xf numFmtId="164" fontId="9" fillId="0" borderId="3" xfId="1" applyNumberFormat="1" applyFont="1" applyBorder="1" applyAlignment="1">
      <alignment horizontal="center" vertical="top"/>
    </xf>
    <xf numFmtId="164" fontId="9" fillId="0" borderId="1" xfId="1" applyNumberFormat="1" applyFont="1" applyBorder="1" applyAlignment="1">
      <alignment horizontal="center" vertical="top"/>
    </xf>
    <xf numFmtId="164" fontId="9" fillId="0" borderId="2" xfId="1" applyNumberFormat="1" applyFont="1" applyBorder="1" applyAlignment="1">
      <alignment horizontal="center" vertical="top"/>
    </xf>
  </cellXfs>
  <cellStyles count="6">
    <cellStyle name="Ezres" xfId="1" builtinId="3"/>
    <cellStyle name="Ezres 2" xfId="4"/>
    <cellStyle name="Ezres 2 2" xfId="5"/>
    <cellStyle name="Normál" xfId="0" builtinId="0"/>
    <cellStyle name="Normál 2" xfId="3"/>
    <cellStyle name="Pénznem"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SheetLayoutView="100" workbookViewId="0">
      <selection activeCell="B8" sqref="B8"/>
    </sheetView>
  </sheetViews>
  <sheetFormatPr defaultRowHeight="15" x14ac:dyDescent="0.25"/>
  <cols>
    <col min="1" max="1" width="35.28515625" style="13" customWidth="1"/>
    <col min="2" max="2" width="8.42578125" style="13" bestFit="1" customWidth="1"/>
    <col min="3" max="3" width="19.42578125" style="13" customWidth="1"/>
    <col min="4" max="4" width="16.140625" style="13" bestFit="1" customWidth="1"/>
    <col min="5" max="5" width="9.140625" style="13"/>
    <col min="6" max="6" width="18.5703125" style="13" bestFit="1" customWidth="1"/>
    <col min="7" max="16384" width="9.140625" style="13"/>
  </cols>
  <sheetData>
    <row r="1" spans="1:6" x14ac:dyDescent="0.25">
      <c r="A1" s="13" t="s">
        <v>153</v>
      </c>
      <c r="C1" s="13" t="s">
        <v>153</v>
      </c>
    </row>
    <row r="2" spans="1:6" x14ac:dyDescent="0.25">
      <c r="A2" s="13" t="s">
        <v>153</v>
      </c>
      <c r="C2" s="13" t="s">
        <v>153</v>
      </c>
    </row>
    <row r="3" spans="1:6" x14ac:dyDescent="0.25">
      <c r="A3" s="13" t="s">
        <v>165</v>
      </c>
      <c r="C3" s="13" t="s">
        <v>153</v>
      </c>
    </row>
    <row r="5" spans="1:6" x14ac:dyDescent="0.25">
      <c r="C5" s="13" t="s">
        <v>153</v>
      </c>
    </row>
    <row r="6" spans="1:6" ht="58.5" customHeight="1" x14ac:dyDescent="0.25">
      <c r="A6" s="50" t="s">
        <v>278</v>
      </c>
      <c r="B6" s="50"/>
      <c r="C6" s="50"/>
      <c r="D6" s="50"/>
    </row>
    <row r="8" spans="1:6" x14ac:dyDescent="0.25">
      <c r="A8" s="13" t="s">
        <v>154</v>
      </c>
    </row>
    <row r="9" spans="1:6" x14ac:dyDescent="0.25">
      <c r="A9" s="13" t="s">
        <v>154</v>
      </c>
    </row>
    <row r="10" spans="1:6" x14ac:dyDescent="0.25">
      <c r="A10" s="13" t="s">
        <v>154</v>
      </c>
    </row>
    <row r="12" spans="1:6" x14ac:dyDescent="0.25">
      <c r="A12" s="48" t="s">
        <v>155</v>
      </c>
      <c r="B12" s="48"/>
      <c r="C12" s="48"/>
      <c r="D12" s="48"/>
    </row>
    <row r="13" spans="1:6" x14ac:dyDescent="0.25">
      <c r="A13" s="14" t="s">
        <v>156</v>
      </c>
      <c r="B13" s="14"/>
      <c r="C13" s="15" t="s">
        <v>157</v>
      </c>
      <c r="D13" s="15" t="s">
        <v>158</v>
      </c>
    </row>
    <row r="14" spans="1:6" x14ac:dyDescent="0.25">
      <c r="A14" s="14" t="s">
        <v>159</v>
      </c>
      <c r="B14" s="14"/>
      <c r="C14" s="16">
        <f>Összesítő!B21</f>
        <v>0</v>
      </c>
      <c r="D14" s="16">
        <f>Összesítő!C21</f>
        <v>0</v>
      </c>
    </row>
    <row r="15" spans="1:6" x14ac:dyDescent="0.25">
      <c r="A15" s="14" t="s">
        <v>160</v>
      </c>
      <c r="B15" s="14"/>
      <c r="C15" s="16">
        <f>ROUND(C14,0)</f>
        <v>0</v>
      </c>
      <c r="D15" s="16">
        <f>ROUND(D14,0)</f>
        <v>0</v>
      </c>
    </row>
    <row r="16" spans="1:6" x14ac:dyDescent="0.25">
      <c r="A16" s="13" t="s">
        <v>161</v>
      </c>
      <c r="C16" s="51">
        <f t="shared" ref="C16" si="0">ROUND(C15+D15,0)</f>
        <v>0</v>
      </c>
      <c r="D16" s="51"/>
      <c r="F16" s="17"/>
    </row>
    <row r="17" spans="1:7" x14ac:dyDescent="0.25">
      <c r="A17" s="14" t="s">
        <v>162</v>
      </c>
      <c r="B17" s="18">
        <v>0.27</v>
      </c>
      <c r="C17" s="52">
        <f t="shared" ref="C17" si="1">ROUND(C16*B17,0)</f>
        <v>0</v>
      </c>
      <c r="D17" s="52"/>
      <c r="F17" s="45"/>
    </row>
    <row r="18" spans="1:7" x14ac:dyDescent="0.25">
      <c r="A18" s="14" t="s">
        <v>163</v>
      </c>
      <c r="B18" s="14"/>
      <c r="C18" s="53">
        <f t="shared" ref="C18" si="2">ROUND(C16+C17,0)</f>
        <v>0</v>
      </c>
      <c r="D18" s="53"/>
    </row>
    <row r="20" spans="1:7" x14ac:dyDescent="0.25">
      <c r="G20" s="19"/>
    </row>
    <row r="21" spans="1:7" x14ac:dyDescent="0.25">
      <c r="G21" s="19"/>
    </row>
    <row r="22" spans="1:7" x14ac:dyDescent="0.25">
      <c r="G22" s="19"/>
    </row>
    <row r="23" spans="1:7" x14ac:dyDescent="0.25">
      <c r="G23" s="19"/>
    </row>
    <row r="25" spans="1:7" x14ac:dyDescent="0.25">
      <c r="B25" s="49" t="s">
        <v>164</v>
      </c>
      <c r="C25" s="49"/>
    </row>
    <row r="26" spans="1:7" x14ac:dyDescent="0.25">
      <c r="B26" s="48"/>
      <c r="C26" s="48"/>
    </row>
    <row r="27" spans="1:7" x14ac:dyDescent="0.25">
      <c r="A27" s="20"/>
      <c r="B27" s="48"/>
      <c r="C27" s="48"/>
    </row>
    <row r="28" spans="1:7" x14ac:dyDescent="0.25">
      <c r="A28" s="20"/>
    </row>
    <row r="29" spans="1:7" x14ac:dyDescent="0.25">
      <c r="A29" s="20"/>
    </row>
  </sheetData>
  <mergeCells count="8">
    <mergeCell ref="B26:C26"/>
    <mergeCell ref="B27:C27"/>
    <mergeCell ref="B25:C25"/>
    <mergeCell ref="A6:D6"/>
    <mergeCell ref="A12:D12"/>
    <mergeCell ref="C16:D16"/>
    <mergeCell ref="C17:D17"/>
    <mergeCell ref="C18:D18"/>
  </mergeCells>
  <pageMargins left="1" right="1" top="1" bottom="1" header="0.41666666666666669" footer="0.41666666666666669"/>
  <pageSetup paperSize="9" firstPageNumber="16773111"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BreakPreview" zoomScale="130" zoomScaleSheetLayoutView="130" workbookViewId="0">
      <selection activeCell="F2" sqref="F2:G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63.75" x14ac:dyDescent="0.25">
      <c r="A2" s="8">
        <v>1</v>
      </c>
      <c r="B2" s="1" t="s">
        <v>79</v>
      </c>
      <c r="C2" s="2" t="s">
        <v>80</v>
      </c>
      <c r="D2" s="6">
        <v>1250</v>
      </c>
      <c r="E2" s="1" t="s">
        <v>27</v>
      </c>
      <c r="H2" s="6">
        <f>ROUND(D2*F2, 0)</f>
        <v>0</v>
      </c>
      <c r="I2" s="6">
        <f>ROUND(D2*G2, 0)</f>
        <v>0</v>
      </c>
    </row>
    <row r="4" spans="1:9" ht="51" x14ac:dyDescent="0.25">
      <c r="A4" s="8">
        <v>2</v>
      </c>
      <c r="B4" s="1" t="s">
        <v>81</v>
      </c>
      <c r="C4" s="2" t="s">
        <v>82</v>
      </c>
      <c r="D4" s="6">
        <v>350</v>
      </c>
      <c r="E4" s="1" t="s">
        <v>27</v>
      </c>
      <c r="H4" s="6">
        <f>ROUND(D4*F4, 0)</f>
        <v>0</v>
      </c>
      <c r="I4" s="6">
        <f>ROUND(D4*G4, 0)</f>
        <v>0</v>
      </c>
    </row>
    <row r="6" spans="1:9" s="9" customFormat="1" x14ac:dyDescent="0.25">
      <c r="A6" s="7"/>
      <c r="B6" s="3"/>
      <c r="C6" s="3" t="s">
        <v>24</v>
      </c>
      <c r="D6" s="5"/>
      <c r="E6" s="3"/>
      <c r="F6" s="5"/>
      <c r="G6" s="5"/>
      <c r="H6" s="5">
        <f>ROUND(SUM(H2:H5),0)</f>
        <v>0</v>
      </c>
      <c r="I6" s="5">
        <f>ROUND(SUM(I2:I5),0)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Szárazépítés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BreakPreview" zoomScale="130" zoomScaleSheetLayoutView="130" workbookViewId="0">
      <selection activeCell="C9" sqref="C9"/>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107.25" customHeight="1" x14ac:dyDescent="0.25">
      <c r="A2" s="8">
        <v>1</v>
      </c>
      <c r="B2" s="1" t="s">
        <v>84</v>
      </c>
      <c r="C2" s="46" t="s">
        <v>279</v>
      </c>
      <c r="D2" s="6">
        <v>1160</v>
      </c>
      <c r="E2" s="1" t="s">
        <v>27</v>
      </c>
      <c r="H2" s="6">
        <f>ROUND(D2*F2, 0)</f>
        <v>0</v>
      </c>
      <c r="I2" s="6">
        <f>ROUND(D2*G2, 0)</f>
        <v>0</v>
      </c>
    </row>
    <row r="4" spans="1:9" s="9" customFormat="1" x14ac:dyDescent="0.25">
      <c r="A4" s="7"/>
      <c r="B4" s="3"/>
      <c r="C4" s="3" t="s">
        <v>24</v>
      </c>
      <c r="D4" s="5"/>
      <c r="E4" s="3"/>
      <c r="F4" s="5"/>
      <c r="G4" s="5"/>
      <c r="H4" s="5">
        <f>ROUND(SUM(H2:H3),0)</f>
        <v>0</v>
      </c>
      <c r="I4" s="5">
        <f>ROUND(SUM(I2:I3),0)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Aljzatkészítés, hideg- és melegburkolatok készítése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SheetLayoutView="100" workbookViewId="0">
      <selection activeCell="F2" sqref="F2:G18"/>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8">
        <v>1</v>
      </c>
      <c r="B2" s="1" t="s">
        <v>86</v>
      </c>
      <c r="C2" s="2" t="s">
        <v>87</v>
      </c>
      <c r="D2" s="6">
        <v>160</v>
      </c>
      <c r="E2" s="1" t="s">
        <v>64</v>
      </c>
      <c r="H2" s="6">
        <f>ROUND(D2*F2, 0)</f>
        <v>0</v>
      </c>
      <c r="I2" s="6">
        <f>ROUND(D2*G2, 0)</f>
        <v>0</v>
      </c>
    </row>
    <row r="4" spans="1:9" ht="25.5" x14ac:dyDescent="0.25">
      <c r="A4" s="8">
        <v>2</v>
      </c>
      <c r="B4" s="1" t="s">
        <v>88</v>
      </c>
      <c r="C4" s="2" t="s">
        <v>89</v>
      </c>
      <c r="D4" s="6">
        <v>90</v>
      </c>
      <c r="E4" s="1" t="s">
        <v>64</v>
      </c>
      <c r="H4" s="6">
        <f>ROUND(D4*F4, 0)</f>
        <v>0</v>
      </c>
      <c r="I4" s="6">
        <f>ROUND(D4*G4, 0)</f>
        <v>0</v>
      </c>
    </row>
    <row r="6" spans="1:9" ht="25.5" x14ac:dyDescent="0.25">
      <c r="A6" s="8">
        <v>3</v>
      </c>
      <c r="B6" s="1" t="s">
        <v>90</v>
      </c>
      <c r="C6" s="2" t="s">
        <v>91</v>
      </c>
      <c r="D6" s="6">
        <v>350</v>
      </c>
      <c r="E6" s="1" t="s">
        <v>64</v>
      </c>
      <c r="H6" s="6">
        <f>ROUND(D6*F6, 0)</f>
        <v>0</v>
      </c>
      <c r="I6" s="6">
        <f>ROUND(D6*G6, 0)</f>
        <v>0</v>
      </c>
    </row>
    <row r="8" spans="1:9" ht="25.5" x14ac:dyDescent="0.25">
      <c r="A8" s="8">
        <v>4</v>
      </c>
      <c r="B8" s="1" t="s">
        <v>92</v>
      </c>
      <c r="C8" s="2" t="s">
        <v>93</v>
      </c>
      <c r="D8" s="6">
        <v>1350</v>
      </c>
      <c r="E8" s="1" t="s">
        <v>27</v>
      </c>
      <c r="H8" s="6">
        <f>ROUND(D8*F8, 0)</f>
        <v>0</v>
      </c>
      <c r="I8" s="6">
        <f>ROUND(D8*G8, 0)</f>
        <v>0</v>
      </c>
    </row>
    <row r="10" spans="1:9" ht="89.25" x14ac:dyDescent="0.25">
      <c r="A10" s="8">
        <v>5</v>
      </c>
      <c r="B10" s="1" t="s">
        <v>94</v>
      </c>
      <c r="C10" s="2" t="s">
        <v>95</v>
      </c>
      <c r="D10" s="6">
        <v>60</v>
      </c>
      <c r="E10" s="1" t="s">
        <v>64</v>
      </c>
      <c r="H10" s="6">
        <f>ROUND(D10*F10, 0)</f>
        <v>0</v>
      </c>
      <c r="I10" s="6">
        <f>ROUND(D10*G10, 0)</f>
        <v>0</v>
      </c>
    </row>
    <row r="12" spans="1:9" ht="76.5" x14ac:dyDescent="0.25">
      <c r="A12" s="8">
        <v>6</v>
      </c>
      <c r="B12" s="1" t="s">
        <v>96</v>
      </c>
      <c r="C12" s="2" t="s">
        <v>97</v>
      </c>
      <c r="D12" s="6">
        <v>90</v>
      </c>
      <c r="E12" s="1" t="s">
        <v>64</v>
      </c>
      <c r="H12" s="6">
        <f>ROUND(D12*F12, 0)</f>
        <v>0</v>
      </c>
      <c r="I12" s="6">
        <f>ROUND(D12*G12, 0)</f>
        <v>0</v>
      </c>
    </row>
    <row r="14" spans="1:9" ht="38.25" x14ac:dyDescent="0.25">
      <c r="A14" s="8">
        <v>7</v>
      </c>
      <c r="B14" s="1" t="s">
        <v>98</v>
      </c>
      <c r="C14" s="2" t="s">
        <v>99</v>
      </c>
      <c r="D14" s="6">
        <v>100</v>
      </c>
      <c r="E14" s="1" t="s">
        <v>64</v>
      </c>
      <c r="H14" s="6">
        <f>ROUND(D14*F14, 0)</f>
        <v>0</v>
      </c>
      <c r="I14" s="6">
        <f>ROUND(D14*G14, 0)</f>
        <v>0</v>
      </c>
    </row>
    <row r="16" spans="1:9" ht="51" x14ac:dyDescent="0.25">
      <c r="A16" s="8">
        <v>8</v>
      </c>
      <c r="B16" s="1" t="s">
        <v>100</v>
      </c>
      <c r="C16" s="2" t="s">
        <v>101</v>
      </c>
      <c r="D16" s="6">
        <v>100</v>
      </c>
      <c r="E16" s="1" t="s">
        <v>64</v>
      </c>
      <c r="H16" s="6">
        <f>ROUND(D16*F16, 0)</f>
        <v>0</v>
      </c>
      <c r="I16" s="6">
        <f>ROUND(D16*G16, 0)</f>
        <v>0</v>
      </c>
    </row>
    <row r="18" spans="1:9" ht="38.25" x14ac:dyDescent="0.25">
      <c r="A18" s="8">
        <v>9</v>
      </c>
      <c r="B18" s="1" t="s">
        <v>102</v>
      </c>
      <c r="C18" s="2" t="s">
        <v>103</v>
      </c>
      <c r="D18" s="6">
        <v>250</v>
      </c>
      <c r="E18" s="1" t="s">
        <v>64</v>
      </c>
      <c r="H18" s="6">
        <f>ROUND(D18*F18, 0)</f>
        <v>0</v>
      </c>
      <c r="I18" s="6">
        <f>ROUND(D18*G18, 0)</f>
        <v>0</v>
      </c>
    </row>
    <row r="20" spans="1:9" s="9" customFormat="1" x14ac:dyDescent="0.25">
      <c r="A20" s="7"/>
      <c r="B20" s="3"/>
      <c r="C20" s="3" t="s">
        <v>24</v>
      </c>
      <c r="D20" s="5"/>
      <c r="E20" s="3"/>
      <c r="F20" s="5"/>
      <c r="G20" s="5"/>
      <c r="H20" s="5">
        <f>ROUND(SUM(H2:H19),0)</f>
        <v>0</v>
      </c>
      <c r="I20" s="5">
        <f>ROUND(SUM(I2:I19),0)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Bádogozás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130" zoomScaleSheetLayoutView="130" workbookViewId="0">
      <selection activeCell="F2" sqref="F2:G30"/>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1" s="4" customFormat="1" ht="25.5" x14ac:dyDescent="0.25">
      <c r="A1" s="7" t="s">
        <v>3</v>
      </c>
      <c r="B1" s="3" t="s">
        <v>4</v>
      </c>
      <c r="C1" s="3" t="s">
        <v>5</v>
      </c>
      <c r="D1" s="5" t="s">
        <v>6</v>
      </c>
      <c r="E1" s="3" t="s">
        <v>7</v>
      </c>
      <c r="F1" s="5" t="s">
        <v>8</v>
      </c>
      <c r="G1" s="5" t="s">
        <v>9</v>
      </c>
      <c r="H1" s="5" t="s">
        <v>10</v>
      </c>
      <c r="I1" s="5" t="s">
        <v>11</v>
      </c>
    </row>
    <row r="2" spans="1:11" ht="25.5" x14ac:dyDescent="0.25">
      <c r="A2" s="8">
        <v>1</v>
      </c>
      <c r="B2" s="1" t="s">
        <v>105</v>
      </c>
      <c r="C2" s="2" t="s">
        <v>107</v>
      </c>
      <c r="D2" s="6">
        <v>45</v>
      </c>
      <c r="E2" s="1" t="s">
        <v>106</v>
      </c>
      <c r="H2" s="6">
        <f>ROUND(D2*F2, 0)</f>
        <v>0</v>
      </c>
      <c r="I2" s="6">
        <f>ROUND(D2*G2, 0)</f>
        <v>0</v>
      </c>
    </row>
    <row r="4" spans="1:11" ht="25.5" x14ac:dyDescent="0.25">
      <c r="A4" s="8">
        <v>2</v>
      </c>
      <c r="B4" s="1" t="s">
        <v>108</v>
      </c>
      <c r="C4" s="2" t="s">
        <v>109</v>
      </c>
      <c r="D4" s="6">
        <v>7</v>
      </c>
      <c r="E4" s="1" t="s">
        <v>106</v>
      </c>
      <c r="H4" s="6">
        <f>ROUND(D4*F4, 0)</f>
        <v>0</v>
      </c>
      <c r="I4" s="6">
        <f>ROUND(D4*G4, 0)</f>
        <v>0</v>
      </c>
    </row>
    <row r="6" spans="1:11" ht="25.5" x14ac:dyDescent="0.25">
      <c r="A6" s="8">
        <v>3</v>
      </c>
      <c r="B6" s="1" t="s">
        <v>110</v>
      </c>
      <c r="C6" s="2" t="s">
        <v>111</v>
      </c>
      <c r="D6" s="6">
        <v>7</v>
      </c>
      <c r="E6" s="1" t="s">
        <v>106</v>
      </c>
      <c r="H6" s="6">
        <f>ROUND(D6*F6, 0)</f>
        <v>0</v>
      </c>
      <c r="I6" s="6">
        <f>ROUND(D6*G6, 0)</f>
        <v>0</v>
      </c>
    </row>
    <row r="8" spans="1:11" ht="25.5" x14ac:dyDescent="0.25">
      <c r="A8" s="8">
        <v>4</v>
      </c>
      <c r="B8" s="1" t="s">
        <v>112</v>
      </c>
      <c r="C8" s="2" t="s">
        <v>113</v>
      </c>
      <c r="D8" s="6">
        <v>170</v>
      </c>
      <c r="E8" s="1" t="s">
        <v>106</v>
      </c>
      <c r="H8" s="6">
        <f>ROUND(D8*F8, 0)</f>
        <v>0</v>
      </c>
      <c r="I8" s="6">
        <f>ROUND(D8*G8, 0)</f>
        <v>0</v>
      </c>
    </row>
    <row r="10" spans="1:11" ht="63.75" x14ac:dyDescent="0.25">
      <c r="A10" s="8">
        <v>5</v>
      </c>
      <c r="B10" s="1" t="s">
        <v>114</v>
      </c>
      <c r="C10" s="2" t="s">
        <v>249</v>
      </c>
      <c r="D10" s="6">
        <v>1</v>
      </c>
      <c r="E10" s="1" t="s">
        <v>13</v>
      </c>
      <c r="H10" s="6">
        <f>ROUND(D10*F10, 0)</f>
        <v>0</v>
      </c>
      <c r="I10" s="6">
        <f>ROUND(D10*G10, 0)</f>
        <v>0</v>
      </c>
      <c r="J10" s="1">
        <f>2.2*2.4</f>
        <v>5.28</v>
      </c>
      <c r="K10" s="1">
        <v>50000</v>
      </c>
    </row>
    <row r="12" spans="1:11" ht="76.5" x14ac:dyDescent="0.25">
      <c r="A12" s="8">
        <v>6</v>
      </c>
      <c r="B12" s="1" t="s">
        <v>115</v>
      </c>
      <c r="C12" s="2" t="s">
        <v>250</v>
      </c>
      <c r="D12" s="6">
        <v>2</v>
      </c>
      <c r="E12" s="1" t="s">
        <v>201</v>
      </c>
      <c r="H12" s="6">
        <f>ROUND(D12*F12, 0)</f>
        <v>0</v>
      </c>
      <c r="I12" s="6">
        <f>ROUND(D12*G12, 0)</f>
        <v>0</v>
      </c>
      <c r="J12" s="1">
        <f>1.1*2.3</f>
        <v>2.5299999999999998</v>
      </c>
      <c r="K12" s="1">
        <v>50000</v>
      </c>
    </row>
    <row r="14" spans="1:11" ht="76.5" x14ac:dyDescent="0.25">
      <c r="A14" s="8">
        <v>7</v>
      </c>
      <c r="B14" s="1" t="s">
        <v>116</v>
      </c>
      <c r="C14" s="2" t="s">
        <v>251</v>
      </c>
      <c r="D14" s="6">
        <v>2</v>
      </c>
      <c r="E14" s="1" t="s">
        <v>201</v>
      </c>
      <c r="H14" s="6">
        <f>ROUND(D14*F14, 0)</f>
        <v>0</v>
      </c>
      <c r="I14" s="6">
        <f>ROUND(D14*G14, 0)</f>
        <v>0</v>
      </c>
      <c r="J14" s="1">
        <f>2.2*2.4</f>
        <v>5.28</v>
      </c>
      <c r="K14" s="1">
        <v>50000</v>
      </c>
    </row>
    <row r="16" spans="1:11" ht="63.75" x14ac:dyDescent="0.25">
      <c r="A16" s="8">
        <v>8</v>
      </c>
      <c r="B16" s="1" t="s">
        <v>117</v>
      </c>
      <c r="C16" s="2" t="s">
        <v>252</v>
      </c>
      <c r="D16" s="6">
        <v>1</v>
      </c>
      <c r="E16" s="1" t="s">
        <v>201</v>
      </c>
      <c r="H16" s="6">
        <f>ROUND(D16*F16, 0)</f>
        <v>0</v>
      </c>
      <c r="I16" s="6">
        <f>ROUND(D16*G16, 0)</f>
        <v>0</v>
      </c>
    </row>
    <row r="18" spans="1:11" ht="63.75" x14ac:dyDescent="0.25">
      <c r="A18" s="8">
        <v>9</v>
      </c>
      <c r="B18" s="1" t="s">
        <v>118</v>
      </c>
      <c r="C18" s="2" t="s">
        <v>258</v>
      </c>
      <c r="D18" s="6">
        <v>2</v>
      </c>
      <c r="E18" s="1" t="s">
        <v>201</v>
      </c>
      <c r="H18" s="6">
        <f>ROUND(D18*F18, 0)</f>
        <v>0</v>
      </c>
      <c r="I18" s="6">
        <f>ROUND(D18*G18, 0)</f>
        <v>0</v>
      </c>
    </row>
    <row r="20" spans="1:11" ht="63.75" x14ac:dyDescent="0.25">
      <c r="A20" s="8">
        <v>10</v>
      </c>
      <c r="B20" s="1" t="s">
        <v>119</v>
      </c>
      <c r="C20" s="2" t="s">
        <v>253</v>
      </c>
      <c r="D20" s="6">
        <v>14</v>
      </c>
      <c r="E20" s="1" t="s">
        <v>13</v>
      </c>
      <c r="H20" s="6">
        <f>ROUND(D20*F20, 0)</f>
        <v>0</v>
      </c>
      <c r="I20" s="6">
        <f>ROUND(D20*G20, 0)</f>
        <v>0</v>
      </c>
      <c r="J20" s="1">
        <f>2.4*0.6</f>
        <v>1.44</v>
      </c>
      <c r="K20" s="1">
        <v>50000</v>
      </c>
    </row>
    <row r="22" spans="1:11" ht="63.75" x14ac:dyDescent="0.25">
      <c r="A22" s="8">
        <v>11</v>
      </c>
      <c r="B22" s="1" t="s">
        <v>120</v>
      </c>
      <c r="C22" s="2" t="s">
        <v>254</v>
      </c>
      <c r="D22" s="6">
        <v>12</v>
      </c>
      <c r="E22" s="1" t="s">
        <v>201</v>
      </c>
      <c r="H22" s="6">
        <f>ROUND(D22*F22, 0)</f>
        <v>0</v>
      </c>
      <c r="I22" s="6">
        <f>ROUND(D22*G22, 0)</f>
        <v>0</v>
      </c>
      <c r="J22" s="1">
        <f>0.6*0.9</f>
        <v>0.54</v>
      </c>
      <c r="K22" s="1">
        <v>50000</v>
      </c>
    </row>
    <row r="24" spans="1:11" ht="63.75" x14ac:dyDescent="0.25">
      <c r="A24" s="8">
        <v>12</v>
      </c>
      <c r="B24" s="1" t="s">
        <v>121</v>
      </c>
      <c r="C24" s="2" t="s">
        <v>255</v>
      </c>
      <c r="D24" s="6">
        <v>6</v>
      </c>
      <c r="E24" s="1" t="s">
        <v>201</v>
      </c>
      <c r="H24" s="6">
        <f>ROUND(D24*F24, 0)</f>
        <v>0</v>
      </c>
      <c r="I24" s="6">
        <f>ROUND(D24*G24, 0)</f>
        <v>0</v>
      </c>
      <c r="J24" s="1">
        <f>0.6*0.9</f>
        <v>0.54</v>
      </c>
      <c r="K24" s="1">
        <v>50000</v>
      </c>
    </row>
    <row r="26" spans="1:11" ht="63.75" x14ac:dyDescent="0.25">
      <c r="A26" s="8">
        <v>13</v>
      </c>
      <c r="B26" s="1" t="s">
        <v>122</v>
      </c>
      <c r="C26" s="2" t="s">
        <v>256</v>
      </c>
      <c r="D26" s="6">
        <v>2</v>
      </c>
      <c r="E26" s="1" t="s">
        <v>201</v>
      </c>
      <c r="H26" s="6">
        <f>ROUND(D26*F26, 0)</f>
        <v>0</v>
      </c>
      <c r="I26" s="6">
        <f>ROUND(D26*G26, 0)</f>
        <v>0</v>
      </c>
      <c r="J26" s="1">
        <f>1.5*1.5</f>
        <v>2.25</v>
      </c>
      <c r="K26" s="1">
        <v>50000</v>
      </c>
    </row>
    <row r="28" spans="1:11" ht="63.75" x14ac:dyDescent="0.25">
      <c r="A28" s="8">
        <v>14</v>
      </c>
      <c r="B28" s="1" t="s">
        <v>123</v>
      </c>
      <c r="C28" s="2" t="s">
        <v>257</v>
      </c>
      <c r="D28" s="6">
        <v>30</v>
      </c>
      <c r="E28" s="1" t="s">
        <v>201</v>
      </c>
      <c r="H28" s="6">
        <f>ROUND(D28*F28, 0)</f>
        <v>0</v>
      </c>
      <c r="I28" s="6">
        <f>ROUND(D28*G28, 0)</f>
        <v>0</v>
      </c>
      <c r="J28" s="1">
        <f>1.35*4.1</f>
        <v>5.5350000000000001</v>
      </c>
      <c r="K28" s="1">
        <v>50000</v>
      </c>
    </row>
    <row r="30" spans="1:11" ht="25.5" x14ac:dyDescent="0.25">
      <c r="A30" s="8">
        <v>21</v>
      </c>
      <c r="B30" s="1" t="s">
        <v>124</v>
      </c>
      <c r="C30" s="2" t="s">
        <v>125</v>
      </c>
      <c r="D30" s="6">
        <v>1</v>
      </c>
      <c r="E30" s="1" t="s">
        <v>20</v>
      </c>
      <c r="H30" s="6">
        <f>ROUND(D30*F30, 0)</f>
        <v>0</v>
      </c>
      <c r="I30" s="6">
        <f>ROUND(D30*G30, 0)</f>
        <v>0</v>
      </c>
    </row>
    <row r="32" spans="1:11" s="9" customFormat="1" x14ac:dyDescent="0.25">
      <c r="A32" s="7"/>
      <c r="B32" s="3"/>
      <c r="C32" s="3" t="s">
        <v>24</v>
      </c>
      <c r="D32" s="5"/>
      <c r="E32" s="3"/>
      <c r="F32" s="5"/>
      <c r="G32" s="5"/>
      <c r="H32" s="5">
        <f>ROUND(SUM(H2:H31),0)</f>
        <v>0</v>
      </c>
      <c r="I32" s="5">
        <f>ROUND(SUM(I2:I31),0)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Asztalosszerkezetek elhelyezése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BreakPreview" zoomScale="130" zoomScaleSheetLayoutView="130" workbookViewId="0">
      <selection activeCell="F2" sqref="F2:G2"/>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8">
        <v>1</v>
      </c>
      <c r="B2" s="1" t="s">
        <v>127</v>
      </c>
      <c r="C2" s="2" t="s">
        <v>128</v>
      </c>
      <c r="D2" s="6">
        <v>18</v>
      </c>
      <c r="E2" s="1" t="s">
        <v>27</v>
      </c>
      <c r="H2" s="6">
        <f>ROUND(D2*F2, 0)</f>
        <v>0</v>
      </c>
      <c r="I2" s="6">
        <f>ROUND(D2*G2, 0)</f>
        <v>0</v>
      </c>
    </row>
    <row r="4" spans="1:9" s="9" customFormat="1" x14ac:dyDescent="0.25">
      <c r="A4" s="7"/>
      <c r="B4" s="3"/>
      <c r="C4" s="3" t="s">
        <v>24</v>
      </c>
      <c r="D4" s="5"/>
      <c r="E4" s="3"/>
      <c r="F4" s="5"/>
      <c r="G4" s="5"/>
      <c r="H4" s="5">
        <f>ROUND(SUM(H2:H3),0)</f>
        <v>0</v>
      </c>
      <c r="I4" s="5">
        <f>ROUND(SUM(I2:I3),0)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Lakatosszerkezetek elhelyezése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BreakPreview" zoomScale="60" workbookViewId="0">
      <selection activeCell="F2" sqref="F2:G2"/>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76.5" x14ac:dyDescent="0.25">
      <c r="A2" s="8">
        <v>1</v>
      </c>
      <c r="B2" s="1" t="s">
        <v>130</v>
      </c>
      <c r="C2" s="2" t="s">
        <v>131</v>
      </c>
      <c r="D2" s="6">
        <v>1250</v>
      </c>
      <c r="E2" s="1" t="s">
        <v>27</v>
      </c>
      <c r="H2" s="6">
        <f>ROUND(D2*F2, 0)</f>
        <v>0</v>
      </c>
      <c r="I2" s="6">
        <f>ROUND(D2*G2, 0)</f>
        <v>0</v>
      </c>
    </row>
    <row r="4" spans="1:9" s="9" customFormat="1" x14ac:dyDescent="0.25">
      <c r="A4" s="7"/>
      <c r="B4" s="3"/>
      <c r="C4" s="3" t="s">
        <v>24</v>
      </c>
      <c r="D4" s="5"/>
      <c r="E4" s="3"/>
      <c r="F4" s="5"/>
      <c r="G4" s="5"/>
      <c r="H4" s="5">
        <f>ROUND(SUM(H2:H3),0)</f>
        <v>0</v>
      </c>
      <c r="I4" s="5">
        <f>ROUND(SUM(I2:I3),0)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Felületképzés (festés, mázolás, tapétázás, korrózióvédelem)</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SheetLayoutView="100" workbookViewId="0">
      <selection activeCell="F2" sqref="F2:G17"/>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51" x14ac:dyDescent="0.25">
      <c r="A2" s="8">
        <v>1</v>
      </c>
      <c r="B2" s="1" t="s">
        <v>133</v>
      </c>
      <c r="C2" s="2" t="s">
        <v>134</v>
      </c>
      <c r="D2" s="6">
        <v>1250</v>
      </c>
      <c r="E2" s="1" t="s">
        <v>27</v>
      </c>
      <c r="H2" s="6">
        <f>ROUND(D2*F2, 0)</f>
        <v>0</v>
      </c>
      <c r="I2" s="6">
        <f>ROUND(D2*G2, 0)</f>
        <v>0</v>
      </c>
    </row>
    <row r="4" spans="1:9" ht="38.25" x14ac:dyDescent="0.25">
      <c r="A4" s="8">
        <v>2</v>
      </c>
      <c r="B4" s="1" t="s">
        <v>135</v>
      </c>
      <c r="C4" s="2" t="s">
        <v>136</v>
      </c>
      <c r="D4" s="6">
        <v>1350</v>
      </c>
      <c r="E4" s="1" t="s">
        <v>27</v>
      </c>
      <c r="H4" s="6">
        <f>ROUND(D4*F4, 0)</f>
        <v>0</v>
      </c>
      <c r="I4" s="6">
        <f>ROUND(D4*G4, 0)</f>
        <v>0</v>
      </c>
    </row>
    <row r="6" spans="1:9" ht="38.25" x14ac:dyDescent="0.25">
      <c r="A6" s="8">
        <v>3</v>
      </c>
      <c r="B6" s="1" t="s">
        <v>137</v>
      </c>
      <c r="C6" s="2" t="s">
        <v>138</v>
      </c>
      <c r="D6" s="6">
        <v>350</v>
      </c>
      <c r="E6" s="1" t="s">
        <v>27</v>
      </c>
      <c r="H6" s="6">
        <f>ROUND(D6*F6, 0)</f>
        <v>0</v>
      </c>
      <c r="I6" s="6">
        <f>ROUND(D6*G6, 0)</f>
        <v>0</v>
      </c>
    </row>
    <row r="8" spans="1:9" ht="76.5" x14ac:dyDescent="0.25">
      <c r="A8" s="8">
        <v>4</v>
      </c>
      <c r="B8" s="1" t="s">
        <v>139</v>
      </c>
      <c r="C8" s="2" t="s">
        <v>140</v>
      </c>
      <c r="D8" s="6">
        <v>1200</v>
      </c>
      <c r="E8" s="1" t="s">
        <v>27</v>
      </c>
      <c r="H8" s="6">
        <f>ROUND(D8*F8, 0)</f>
        <v>0</v>
      </c>
      <c r="I8" s="6">
        <f>ROUND(D8*G8, 0)</f>
        <v>0</v>
      </c>
    </row>
    <row r="9" spans="1:9" ht="25.5" x14ac:dyDescent="0.25">
      <c r="C9" s="2" t="s">
        <v>141</v>
      </c>
    </row>
    <row r="11" spans="1:9" ht="76.5" x14ac:dyDescent="0.25">
      <c r="A11" s="8">
        <v>5</v>
      </c>
      <c r="B11" s="1" t="s">
        <v>142</v>
      </c>
      <c r="C11" s="2" t="s">
        <v>143</v>
      </c>
      <c r="D11" s="6">
        <v>185</v>
      </c>
      <c r="E11" s="1" t="s">
        <v>27</v>
      </c>
      <c r="H11" s="6">
        <f>ROUND(D11*F11, 0)</f>
        <v>0</v>
      </c>
      <c r="I11" s="6">
        <f>ROUND(D11*G11, 0)</f>
        <v>0</v>
      </c>
    </row>
    <row r="12" spans="1:9" ht="25.5" x14ac:dyDescent="0.25">
      <c r="C12" s="2" t="s">
        <v>144</v>
      </c>
    </row>
    <row r="14" spans="1:9" ht="76.5" x14ac:dyDescent="0.25">
      <c r="A14" s="8">
        <v>6</v>
      </c>
      <c r="B14" s="1" t="s">
        <v>145</v>
      </c>
      <c r="C14" s="2" t="s">
        <v>146</v>
      </c>
      <c r="D14" s="6">
        <v>350</v>
      </c>
      <c r="E14" s="1" t="s">
        <v>27</v>
      </c>
      <c r="H14" s="6">
        <f>ROUND(D14*F14, 0)</f>
        <v>0</v>
      </c>
      <c r="I14" s="6">
        <f>ROUND(D14*G14, 0)</f>
        <v>0</v>
      </c>
    </row>
    <row r="15" spans="1:9" x14ac:dyDescent="0.25">
      <c r="C15" s="2" t="s">
        <v>147</v>
      </c>
    </row>
    <row r="17" spans="1:9" ht="89.25" x14ac:dyDescent="0.25">
      <c r="A17" s="8">
        <v>7</v>
      </c>
      <c r="B17" s="1" t="s">
        <v>148</v>
      </c>
      <c r="C17" s="2" t="s">
        <v>149</v>
      </c>
      <c r="D17" s="6">
        <v>8500</v>
      </c>
      <c r="E17" s="1" t="s">
        <v>13</v>
      </c>
      <c r="H17" s="6">
        <f>ROUND(D17*F17, 0)</f>
        <v>0</v>
      </c>
      <c r="I17" s="6">
        <f>ROUND(D17*G17, 0)</f>
        <v>0</v>
      </c>
    </row>
    <row r="19" spans="1:9" s="9" customFormat="1" x14ac:dyDescent="0.25">
      <c r="A19" s="7"/>
      <c r="B19" s="3"/>
      <c r="C19" s="3" t="s">
        <v>24</v>
      </c>
      <c r="D19" s="5"/>
      <c r="E19" s="3"/>
      <c r="F19" s="5"/>
      <c r="G19" s="5"/>
      <c r="H19" s="5">
        <f>ROUND(SUM(H2:H18),0)</f>
        <v>0</v>
      </c>
      <c r="I19" s="5">
        <f>ROUND(SUM(I2:I18),0)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Szigetelés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115" zoomScaleSheetLayoutView="115" workbookViewId="0">
      <selection activeCell="F2" sqref="F2:G17"/>
    </sheetView>
  </sheetViews>
  <sheetFormatPr defaultRowHeight="12.75" x14ac:dyDescent="0.25"/>
  <cols>
    <col min="1" max="1" width="4.28515625" style="8" customWidth="1"/>
    <col min="2" max="2" width="4.85546875" style="1" customWidth="1"/>
    <col min="3" max="3" width="37" style="1" customWidth="1"/>
    <col min="4" max="4" width="6.7109375" style="6" customWidth="1"/>
    <col min="5" max="5" width="4.42578125" style="1" customWidth="1"/>
    <col min="6" max="6" width="10.140625" style="6" customWidth="1"/>
    <col min="7" max="7" width="9.7109375" style="6" customWidth="1"/>
    <col min="8" max="8" width="11.85546875" style="6" customWidth="1"/>
    <col min="9" max="9" width="11.140625" style="6" bestFit="1" customWidth="1"/>
    <col min="10" max="10" width="15.7109375" style="1" customWidth="1"/>
    <col min="11" max="16384" width="9.140625" style="1"/>
  </cols>
  <sheetData>
    <row r="1" spans="1:9" s="4" customFormat="1" ht="38.25" x14ac:dyDescent="0.25">
      <c r="A1" s="7" t="s">
        <v>3</v>
      </c>
      <c r="B1" s="3" t="s">
        <v>4</v>
      </c>
      <c r="C1" s="3" t="s">
        <v>5</v>
      </c>
      <c r="D1" s="5" t="s">
        <v>6</v>
      </c>
      <c r="E1" s="3" t="s">
        <v>7</v>
      </c>
      <c r="F1" s="5" t="s">
        <v>8</v>
      </c>
      <c r="G1" s="5" t="s">
        <v>9</v>
      </c>
      <c r="H1" s="5" t="s">
        <v>10</v>
      </c>
      <c r="I1" s="5" t="s">
        <v>11</v>
      </c>
    </row>
    <row r="2" spans="1:9" x14ac:dyDescent="0.25">
      <c r="A2" s="8">
        <v>1</v>
      </c>
      <c r="C2" s="8" t="s">
        <v>261</v>
      </c>
      <c r="D2" s="6">
        <v>26</v>
      </c>
      <c r="E2" s="1" t="s">
        <v>201</v>
      </c>
      <c r="F2" s="43"/>
      <c r="G2" s="43"/>
      <c r="H2" s="43">
        <f>D2*F2</f>
        <v>0</v>
      </c>
      <c r="I2" s="43"/>
    </row>
    <row r="3" spans="1:9" x14ac:dyDescent="0.25">
      <c r="A3" s="8">
        <v>2</v>
      </c>
      <c r="C3" s="8" t="s">
        <v>262</v>
      </c>
      <c r="D3" s="6">
        <v>1</v>
      </c>
      <c r="E3" s="1" t="s">
        <v>201</v>
      </c>
      <c r="F3" s="43"/>
      <c r="G3" s="43"/>
      <c r="H3" s="43">
        <f t="shared" ref="H3:H14" si="0">D3*F3</f>
        <v>0</v>
      </c>
      <c r="I3" s="43"/>
    </row>
    <row r="4" spans="1:9" x14ac:dyDescent="0.25">
      <c r="A4" s="8">
        <v>3</v>
      </c>
      <c r="C4" s="8" t="s">
        <v>263</v>
      </c>
      <c r="D4" s="6">
        <v>1</v>
      </c>
      <c r="E4" s="1" t="s">
        <v>201</v>
      </c>
      <c r="F4" s="43"/>
      <c r="G4" s="43"/>
      <c r="H4" s="43">
        <f t="shared" si="0"/>
        <v>0</v>
      </c>
      <c r="I4" s="43"/>
    </row>
    <row r="5" spans="1:9" x14ac:dyDescent="0.25">
      <c r="A5" s="8">
        <v>4</v>
      </c>
      <c r="C5" s="8" t="s">
        <v>264</v>
      </c>
      <c r="D5" s="6">
        <v>1</v>
      </c>
      <c r="E5" s="1" t="s">
        <v>201</v>
      </c>
      <c r="F5" s="43"/>
      <c r="G5" s="43"/>
      <c r="H5" s="43">
        <f t="shared" si="0"/>
        <v>0</v>
      </c>
      <c r="I5" s="43"/>
    </row>
    <row r="6" spans="1:9" x14ac:dyDescent="0.25">
      <c r="A6" s="8">
        <v>5</v>
      </c>
      <c r="C6" s="8" t="s">
        <v>265</v>
      </c>
      <c r="D6" s="6">
        <v>1</v>
      </c>
      <c r="E6" s="1" t="s">
        <v>201</v>
      </c>
      <c r="F6" s="43"/>
      <c r="G6" s="43"/>
      <c r="H6" s="43">
        <f t="shared" si="0"/>
        <v>0</v>
      </c>
      <c r="I6" s="43"/>
    </row>
    <row r="7" spans="1:9" ht="25.5" x14ac:dyDescent="0.25">
      <c r="A7" s="8">
        <v>6</v>
      </c>
      <c r="C7" s="8" t="s">
        <v>266</v>
      </c>
      <c r="D7" s="6">
        <v>1</v>
      </c>
      <c r="E7" s="1" t="s">
        <v>201</v>
      </c>
      <c r="F7" s="43"/>
      <c r="G7" s="43"/>
      <c r="H7" s="43">
        <f t="shared" si="0"/>
        <v>0</v>
      </c>
      <c r="I7" s="43"/>
    </row>
    <row r="8" spans="1:9" x14ac:dyDescent="0.25">
      <c r="A8" s="8">
        <v>7</v>
      </c>
      <c r="C8" s="8" t="s">
        <v>267</v>
      </c>
      <c r="D8" s="6">
        <v>1</v>
      </c>
      <c r="E8" s="1" t="s">
        <v>201</v>
      </c>
      <c r="F8" s="43"/>
      <c r="G8" s="43"/>
      <c r="H8" s="43">
        <f t="shared" si="0"/>
        <v>0</v>
      </c>
      <c r="I8" s="43"/>
    </row>
    <row r="9" spans="1:9" x14ac:dyDescent="0.25">
      <c r="A9" s="8">
        <v>8</v>
      </c>
      <c r="C9" s="8" t="s">
        <v>268</v>
      </c>
      <c r="D9" s="6">
        <v>8</v>
      </c>
      <c r="E9" s="1" t="s">
        <v>201</v>
      </c>
      <c r="F9" s="43"/>
      <c r="G9" s="43"/>
      <c r="H9" s="43">
        <f t="shared" si="0"/>
        <v>0</v>
      </c>
      <c r="I9" s="43"/>
    </row>
    <row r="10" spans="1:9" x14ac:dyDescent="0.25">
      <c r="A10" s="8">
        <v>9</v>
      </c>
      <c r="C10" s="8" t="s">
        <v>269</v>
      </c>
      <c r="D10" s="6">
        <v>100</v>
      </c>
      <c r="E10" s="1" t="s">
        <v>201</v>
      </c>
      <c r="F10" s="43"/>
      <c r="G10" s="43"/>
      <c r="H10" s="43">
        <f t="shared" si="0"/>
        <v>0</v>
      </c>
      <c r="I10" s="43"/>
    </row>
    <row r="11" spans="1:9" x14ac:dyDescent="0.25">
      <c r="A11" s="8">
        <v>10</v>
      </c>
      <c r="C11" s="8" t="s">
        <v>270</v>
      </c>
      <c r="D11" s="6">
        <v>8</v>
      </c>
      <c r="E11" s="1" t="s">
        <v>201</v>
      </c>
      <c r="F11" s="43"/>
      <c r="G11" s="43"/>
      <c r="H11" s="43">
        <f t="shared" si="0"/>
        <v>0</v>
      </c>
      <c r="I11" s="43"/>
    </row>
    <row r="12" spans="1:9" x14ac:dyDescent="0.25">
      <c r="A12" s="8">
        <v>11</v>
      </c>
      <c r="C12" s="8" t="s">
        <v>271</v>
      </c>
      <c r="D12" s="6">
        <v>10</v>
      </c>
      <c r="E12" s="1" t="s">
        <v>201</v>
      </c>
      <c r="F12" s="43"/>
      <c r="G12" s="43"/>
      <c r="H12" s="43">
        <f t="shared" si="0"/>
        <v>0</v>
      </c>
      <c r="I12" s="43"/>
    </row>
    <row r="13" spans="1:9" x14ac:dyDescent="0.25">
      <c r="A13" s="8">
        <v>12</v>
      </c>
      <c r="C13" s="8" t="s">
        <v>272</v>
      </c>
      <c r="D13" s="6">
        <v>10</v>
      </c>
      <c r="E13" s="1" t="s">
        <v>201</v>
      </c>
      <c r="F13" s="43"/>
      <c r="G13" s="43"/>
      <c r="H13" s="43">
        <f t="shared" si="0"/>
        <v>0</v>
      </c>
      <c r="I13" s="43"/>
    </row>
    <row r="14" spans="1:9" x14ac:dyDescent="0.25">
      <c r="A14" s="8">
        <v>13</v>
      </c>
      <c r="C14" s="8" t="s">
        <v>273</v>
      </c>
      <c r="D14" s="6">
        <v>100</v>
      </c>
      <c r="E14" s="1" t="s">
        <v>201</v>
      </c>
      <c r="F14" s="43"/>
      <c r="G14" s="43"/>
      <c r="H14" s="43">
        <f t="shared" si="0"/>
        <v>0</v>
      </c>
      <c r="I14" s="43"/>
    </row>
    <row r="15" spans="1:9" x14ac:dyDescent="0.25">
      <c r="A15" s="8">
        <v>14</v>
      </c>
      <c r="C15" s="8" t="s">
        <v>274</v>
      </c>
      <c r="D15" s="6">
        <v>1</v>
      </c>
      <c r="E15" s="1" t="s">
        <v>201</v>
      </c>
      <c r="F15" s="43"/>
      <c r="G15" s="43"/>
      <c r="H15" s="43"/>
      <c r="I15" s="43">
        <f>D15*G15</f>
        <v>0</v>
      </c>
    </row>
    <row r="16" spans="1:9" x14ac:dyDescent="0.25">
      <c r="A16" s="8">
        <v>15</v>
      </c>
      <c r="C16" s="8" t="s">
        <v>275</v>
      </c>
      <c r="D16" s="6">
        <v>1</v>
      </c>
      <c r="E16" s="1" t="s">
        <v>201</v>
      </c>
      <c r="F16" s="43"/>
      <c r="G16" s="43"/>
      <c r="H16" s="43"/>
      <c r="I16" s="43">
        <f t="shared" ref="I16:I17" si="1">D16*G16</f>
        <v>0</v>
      </c>
    </row>
    <row r="17" spans="1:9" x14ac:dyDescent="0.25">
      <c r="A17" s="8">
        <v>16</v>
      </c>
      <c r="C17" s="8" t="s">
        <v>276</v>
      </c>
      <c r="D17" s="6">
        <v>1</v>
      </c>
      <c r="E17" s="1" t="s">
        <v>201</v>
      </c>
      <c r="F17" s="43"/>
      <c r="G17" s="43"/>
      <c r="H17" s="43"/>
      <c r="I17" s="43">
        <f t="shared" si="1"/>
        <v>0</v>
      </c>
    </row>
    <row r="18" spans="1:9" x14ac:dyDescent="0.25">
      <c r="C18" s="2"/>
      <c r="F18" s="43"/>
      <c r="G18" s="43"/>
      <c r="H18" s="43"/>
      <c r="I18" s="43"/>
    </row>
    <row r="19" spans="1:9" x14ac:dyDescent="0.25">
      <c r="F19" s="43"/>
      <c r="G19" s="43"/>
      <c r="H19" s="43"/>
      <c r="I19" s="43"/>
    </row>
    <row r="20" spans="1:9" s="9" customFormat="1" x14ac:dyDescent="0.25">
      <c r="A20" s="7"/>
      <c r="B20" s="3"/>
      <c r="C20" s="3" t="s">
        <v>24</v>
      </c>
      <c r="D20" s="5"/>
      <c r="E20" s="3"/>
      <c r="F20" s="44"/>
      <c r="G20" s="44"/>
      <c r="H20" s="44">
        <f>ROUND(SUM(H2:H19),0)</f>
        <v>0</v>
      </c>
      <c r="I20" s="44">
        <f>ROUND(SUM(I2:I19),0)</f>
        <v>0</v>
      </c>
    </row>
  </sheetData>
  <pageMargins left="0.2361111111111111" right="0.2361111111111111" top="0.69444444444444442" bottom="0.69444444444444442" header="0.41666666666666669" footer="0.41666666666666669"/>
  <pageSetup paperSize="9" scale="99" firstPageNumber="16773111" orientation="portrait" useFirstPageNumber="1" r:id="rId1"/>
  <headerFooter>
    <oddHeader>&amp;L&amp;"Times New Roman CE,bold"&amp;10 Megújuló energiahasznosító berendezések</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SheetLayoutView="100" workbookViewId="0">
      <selection activeCell="F3" sqref="F3:G29"/>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s="4" customFormat="1" x14ac:dyDescent="0.25">
      <c r="A2" s="21"/>
      <c r="B2" s="9"/>
      <c r="C2" s="9"/>
      <c r="D2" s="22"/>
      <c r="E2" s="9"/>
      <c r="F2" s="22"/>
      <c r="G2" s="22"/>
      <c r="H2" s="22"/>
      <c r="I2" s="22"/>
    </row>
    <row r="3" spans="1:9" ht="63.75" x14ac:dyDescent="0.25">
      <c r="A3" s="8">
        <v>1</v>
      </c>
      <c r="B3" s="1" t="s">
        <v>170</v>
      </c>
      <c r="C3" s="2" t="s">
        <v>171</v>
      </c>
      <c r="D3" s="6">
        <f>53*0.15</f>
        <v>7.9499999999999993</v>
      </c>
      <c r="E3" s="1" t="s">
        <v>167</v>
      </c>
      <c r="H3" s="6">
        <f>ROUND(D3*F3, 0)</f>
        <v>0</v>
      </c>
      <c r="I3" s="6">
        <f>ROUND(D3*G3, 0)</f>
        <v>0</v>
      </c>
    </row>
    <row r="4" spans="1:9" x14ac:dyDescent="0.25">
      <c r="C4" s="2"/>
    </row>
    <row r="5" spans="1:9" ht="114.75" x14ac:dyDescent="0.25">
      <c r="A5" s="23">
        <v>2</v>
      </c>
      <c r="B5" s="24" t="s">
        <v>172</v>
      </c>
      <c r="C5" s="24" t="s">
        <v>173</v>
      </c>
      <c r="D5" s="25">
        <v>4.7</v>
      </c>
      <c r="E5" s="24" t="s">
        <v>167</v>
      </c>
      <c r="F5" s="25"/>
      <c r="G5" s="25"/>
      <c r="H5" s="6">
        <f t="shared" ref="H5:H30" si="0">ROUND(D5*F5, 0)</f>
        <v>0</v>
      </c>
      <c r="I5" s="6">
        <f t="shared" ref="I5:I30" si="1">ROUND(D5*G5, 0)</f>
        <v>0</v>
      </c>
    </row>
    <row r="6" spans="1:9" x14ac:dyDescent="0.25">
      <c r="A6" s="23"/>
      <c r="B6" s="24"/>
      <c r="C6" s="24"/>
      <c r="D6" s="25"/>
      <c r="E6" s="24"/>
      <c r="F6" s="25"/>
      <c r="G6" s="25"/>
    </row>
    <row r="7" spans="1:9" ht="127.5" x14ac:dyDescent="0.25">
      <c r="A7" s="8">
        <v>3</v>
      </c>
      <c r="B7" s="24" t="s">
        <v>174</v>
      </c>
      <c r="C7" s="24" t="s">
        <v>175</v>
      </c>
      <c r="D7" s="25">
        <v>4.7</v>
      </c>
      <c r="E7" s="24" t="s">
        <v>167</v>
      </c>
      <c r="F7" s="25"/>
      <c r="G7" s="25"/>
      <c r="H7" s="6">
        <f t="shared" si="0"/>
        <v>0</v>
      </c>
      <c r="I7" s="6">
        <f t="shared" si="1"/>
        <v>0</v>
      </c>
    </row>
    <row r="8" spans="1:9" x14ac:dyDescent="0.25">
      <c r="B8" s="24"/>
      <c r="C8" s="24"/>
      <c r="D8" s="25"/>
      <c r="E8" s="24"/>
      <c r="F8" s="25"/>
      <c r="G8" s="25"/>
    </row>
    <row r="9" spans="1:9" ht="114.75" x14ac:dyDescent="0.25">
      <c r="A9" s="23">
        <v>4</v>
      </c>
      <c r="B9" s="24" t="s">
        <v>178</v>
      </c>
      <c r="C9" s="24" t="s">
        <v>179</v>
      </c>
      <c r="D9" s="25">
        <v>0.25</v>
      </c>
      <c r="E9" s="24" t="s">
        <v>168</v>
      </c>
      <c r="F9" s="25"/>
      <c r="G9" s="25"/>
      <c r="H9" s="6">
        <f t="shared" si="0"/>
        <v>0</v>
      </c>
      <c r="I9" s="6">
        <f t="shared" si="1"/>
        <v>0</v>
      </c>
    </row>
    <row r="10" spans="1:9" x14ac:dyDescent="0.25">
      <c r="A10" s="23"/>
      <c r="B10" s="24"/>
      <c r="C10" s="24"/>
      <c r="D10" s="25"/>
      <c r="E10" s="24"/>
      <c r="F10" s="25"/>
      <c r="G10" s="25"/>
    </row>
    <row r="11" spans="1:9" ht="76.5" x14ac:dyDescent="0.25">
      <c r="A11" s="8">
        <v>5</v>
      </c>
      <c r="B11" s="24" t="s">
        <v>180</v>
      </c>
      <c r="C11" s="24" t="s">
        <v>181</v>
      </c>
      <c r="D11" s="25">
        <v>13</v>
      </c>
      <c r="E11" s="24" t="s">
        <v>166</v>
      </c>
      <c r="F11" s="25"/>
      <c r="G11" s="25"/>
      <c r="H11" s="6">
        <f t="shared" si="0"/>
        <v>0</v>
      </c>
      <c r="I11" s="6">
        <f t="shared" si="1"/>
        <v>0</v>
      </c>
    </row>
    <row r="12" spans="1:9" x14ac:dyDescent="0.25">
      <c r="B12" s="24"/>
      <c r="C12" s="24"/>
      <c r="D12" s="25"/>
      <c r="E12" s="24"/>
      <c r="F12" s="25"/>
      <c r="G12" s="25"/>
    </row>
    <row r="13" spans="1:9" ht="140.25" x14ac:dyDescent="0.25">
      <c r="A13" s="23">
        <v>6</v>
      </c>
      <c r="B13" s="24" t="s">
        <v>182</v>
      </c>
      <c r="C13" s="24" t="s">
        <v>183</v>
      </c>
      <c r="D13" s="25">
        <v>1.3</v>
      </c>
      <c r="E13" s="24" t="s">
        <v>167</v>
      </c>
      <c r="F13" s="25"/>
      <c r="G13" s="25"/>
      <c r="H13" s="6">
        <f t="shared" si="0"/>
        <v>0</v>
      </c>
      <c r="I13" s="6">
        <f t="shared" si="1"/>
        <v>0</v>
      </c>
    </row>
    <row r="14" spans="1:9" x14ac:dyDescent="0.25">
      <c r="A14" s="23"/>
      <c r="B14" s="24"/>
      <c r="C14" s="24"/>
      <c r="D14" s="25"/>
      <c r="E14" s="24"/>
      <c r="F14" s="25"/>
      <c r="G14" s="25"/>
    </row>
    <row r="15" spans="1:9" ht="102" x14ac:dyDescent="0.25">
      <c r="A15" s="8">
        <v>7</v>
      </c>
      <c r="B15" s="24" t="s">
        <v>184</v>
      </c>
      <c r="C15" s="24" t="s">
        <v>185</v>
      </c>
      <c r="D15" s="25">
        <f>53*0.15</f>
        <v>7.9499999999999993</v>
      </c>
      <c r="E15" s="24" t="s">
        <v>167</v>
      </c>
      <c r="F15" s="25"/>
      <c r="G15" s="25"/>
      <c r="H15" s="6">
        <f t="shared" si="0"/>
        <v>0</v>
      </c>
      <c r="I15" s="6">
        <f t="shared" si="1"/>
        <v>0</v>
      </c>
    </row>
    <row r="16" spans="1:9" x14ac:dyDescent="0.25">
      <c r="B16" s="24"/>
      <c r="C16" s="24"/>
      <c r="D16" s="25"/>
      <c r="E16" s="24"/>
      <c r="F16" s="25"/>
      <c r="G16" s="25"/>
    </row>
    <row r="17" spans="1:9" ht="89.25" x14ac:dyDescent="0.25">
      <c r="A17" s="23">
        <v>8</v>
      </c>
      <c r="B17" s="24" t="s">
        <v>186</v>
      </c>
      <c r="C17" s="24" t="s">
        <v>187</v>
      </c>
      <c r="D17" s="25">
        <f>D15</f>
        <v>7.9499999999999993</v>
      </c>
      <c r="E17" s="24" t="s">
        <v>167</v>
      </c>
      <c r="F17" s="25"/>
      <c r="G17" s="25"/>
      <c r="H17" s="6">
        <f t="shared" si="0"/>
        <v>0</v>
      </c>
      <c r="I17" s="6">
        <f t="shared" si="1"/>
        <v>0</v>
      </c>
    </row>
    <row r="18" spans="1:9" x14ac:dyDescent="0.25">
      <c r="A18" s="23"/>
      <c r="B18" s="24"/>
      <c r="C18" s="24"/>
      <c r="D18" s="25"/>
      <c r="E18" s="24"/>
      <c r="F18" s="25"/>
      <c r="G18" s="25"/>
    </row>
    <row r="19" spans="1:9" ht="76.5" x14ac:dyDescent="0.25">
      <c r="A19" s="8">
        <v>9</v>
      </c>
      <c r="B19" s="24" t="s">
        <v>176</v>
      </c>
      <c r="C19" s="24" t="s">
        <v>177</v>
      </c>
      <c r="D19" s="25">
        <f>53*0.1</f>
        <v>5.3000000000000007</v>
      </c>
      <c r="E19" s="24" t="s">
        <v>167</v>
      </c>
      <c r="F19" s="25"/>
      <c r="G19" s="25"/>
      <c r="H19" s="6">
        <f t="shared" si="0"/>
        <v>0</v>
      </c>
      <c r="I19" s="6">
        <f t="shared" si="1"/>
        <v>0</v>
      </c>
    </row>
    <row r="20" spans="1:9" x14ac:dyDescent="0.25">
      <c r="B20" s="24"/>
      <c r="C20" s="24"/>
      <c r="D20" s="25"/>
      <c r="E20" s="24"/>
      <c r="F20" s="25"/>
      <c r="G20" s="25"/>
    </row>
    <row r="21" spans="1:9" ht="127.5" x14ac:dyDescent="0.25">
      <c r="A21" s="23">
        <v>10</v>
      </c>
      <c r="B21" s="24" t="s">
        <v>188</v>
      </c>
      <c r="C21" s="24" t="s">
        <v>189</v>
      </c>
      <c r="D21" s="25">
        <f>53*0.03</f>
        <v>1.5899999999999999</v>
      </c>
      <c r="E21" s="24" t="s">
        <v>167</v>
      </c>
      <c r="F21" s="25"/>
      <c r="G21" s="25"/>
      <c r="H21" s="6">
        <f t="shared" si="0"/>
        <v>0</v>
      </c>
      <c r="I21" s="6">
        <f t="shared" si="1"/>
        <v>0</v>
      </c>
    </row>
    <row r="22" spans="1:9" x14ac:dyDescent="0.25">
      <c r="A22" s="23"/>
      <c r="B22" s="24"/>
      <c r="C22" s="24"/>
      <c r="D22" s="25"/>
      <c r="E22" s="24"/>
      <c r="F22" s="25"/>
      <c r="G22" s="25"/>
    </row>
    <row r="23" spans="1:9" ht="89.25" x14ac:dyDescent="0.25">
      <c r="A23" s="8">
        <v>11</v>
      </c>
      <c r="B23" s="24" t="s">
        <v>190</v>
      </c>
      <c r="C23" s="24" t="s">
        <v>191</v>
      </c>
      <c r="D23" s="25">
        <v>53</v>
      </c>
      <c r="E23" s="24" t="s">
        <v>166</v>
      </c>
      <c r="F23" s="25"/>
      <c r="G23" s="25"/>
      <c r="H23" s="6">
        <f t="shared" si="0"/>
        <v>0</v>
      </c>
      <c r="I23" s="6">
        <f t="shared" si="1"/>
        <v>0</v>
      </c>
    </row>
    <row r="24" spans="1:9" x14ac:dyDescent="0.25">
      <c r="B24" s="24"/>
      <c r="C24" s="24"/>
      <c r="D24" s="25"/>
      <c r="E24" s="24"/>
      <c r="F24" s="25"/>
      <c r="G24" s="25"/>
    </row>
    <row r="25" spans="1:9" ht="63.75" x14ac:dyDescent="0.25">
      <c r="A25" s="23">
        <v>12</v>
      </c>
      <c r="B25" s="24" t="s">
        <v>192</v>
      </c>
      <c r="C25" s="24" t="s">
        <v>193</v>
      </c>
      <c r="D25" s="25">
        <v>13</v>
      </c>
      <c r="E25" s="24" t="s">
        <v>169</v>
      </c>
      <c r="F25" s="25"/>
      <c r="G25" s="25"/>
      <c r="H25" s="6">
        <f t="shared" si="0"/>
        <v>0</v>
      </c>
      <c r="I25" s="6">
        <f t="shared" si="1"/>
        <v>0</v>
      </c>
    </row>
    <row r="26" spans="1:9" x14ac:dyDescent="0.25">
      <c r="A26" s="23"/>
      <c r="B26" s="24"/>
      <c r="C26" s="24"/>
      <c r="D26" s="25"/>
      <c r="E26" s="24"/>
      <c r="F26" s="25"/>
      <c r="G26" s="25"/>
    </row>
    <row r="27" spans="1:9" ht="89.25" x14ac:dyDescent="0.25">
      <c r="A27" s="8">
        <v>13</v>
      </c>
      <c r="B27" s="24" t="s">
        <v>194</v>
      </c>
      <c r="C27" s="24" t="s">
        <v>195</v>
      </c>
      <c r="D27" s="25">
        <f>1.58+2</f>
        <v>3.58</v>
      </c>
      <c r="E27" s="24" t="s">
        <v>166</v>
      </c>
      <c r="F27" s="25"/>
      <c r="G27" s="25"/>
      <c r="H27" s="6">
        <f t="shared" si="0"/>
        <v>0</v>
      </c>
      <c r="I27" s="6">
        <f t="shared" si="1"/>
        <v>0</v>
      </c>
    </row>
    <row r="28" spans="1:9" x14ac:dyDescent="0.25">
      <c r="B28" s="24"/>
      <c r="C28" s="24"/>
      <c r="D28" s="25"/>
      <c r="E28" s="24"/>
      <c r="F28" s="25"/>
      <c r="G28" s="25"/>
    </row>
    <row r="29" spans="1:9" ht="114.75" x14ac:dyDescent="0.25">
      <c r="A29" s="23">
        <v>14</v>
      </c>
      <c r="B29" s="24" t="s">
        <v>196</v>
      </c>
      <c r="C29" s="24" t="s">
        <v>197</v>
      </c>
      <c r="D29" s="25">
        <v>3.58</v>
      </c>
      <c r="E29" s="24" t="s">
        <v>166</v>
      </c>
      <c r="F29" s="25"/>
      <c r="G29" s="25"/>
      <c r="H29" s="6">
        <f t="shared" si="0"/>
        <v>0</v>
      </c>
      <c r="I29" s="6">
        <f t="shared" si="1"/>
        <v>0</v>
      </c>
    </row>
    <row r="30" spans="1:9" x14ac:dyDescent="0.25">
      <c r="A30" s="8">
        <v>27</v>
      </c>
      <c r="H30" s="6">
        <f t="shared" si="0"/>
        <v>0</v>
      </c>
      <c r="I30" s="6">
        <f t="shared" si="1"/>
        <v>0</v>
      </c>
    </row>
    <row r="31" spans="1:9" s="9" customFormat="1" x14ac:dyDescent="0.25">
      <c r="A31" s="7"/>
      <c r="B31" s="3"/>
      <c r="C31" s="3" t="s">
        <v>24</v>
      </c>
      <c r="D31" s="5"/>
      <c r="E31" s="3"/>
      <c r="F31" s="5"/>
      <c r="G31" s="5"/>
      <c r="H31" s="5">
        <f>ROUND(SUM(H3:H30),0)</f>
        <v>0</v>
      </c>
      <c r="I31" s="5">
        <f>ROUND(SUM(I3:I30),0)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Megújuló energiahasznosító berendezések</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SheetLayoutView="100" workbookViewId="0">
      <selection activeCell="K5" sqref="K5"/>
    </sheetView>
  </sheetViews>
  <sheetFormatPr defaultRowHeight="12.75" x14ac:dyDescent="0.25"/>
  <cols>
    <col min="1" max="1" width="4.28515625" style="41" customWidth="1"/>
    <col min="2" max="2" width="9.28515625" style="35" customWidth="1"/>
    <col min="3" max="3" width="36.7109375" style="35" customWidth="1"/>
    <col min="4" max="4" width="6.7109375" style="42" customWidth="1"/>
    <col min="5" max="5" width="6.7109375" style="35" customWidth="1"/>
    <col min="6" max="7" width="8.28515625" style="42" customWidth="1"/>
    <col min="8" max="9" width="10.28515625" style="42" customWidth="1"/>
    <col min="10" max="10" width="15.7109375" style="35" customWidth="1"/>
    <col min="11" max="16384" width="9.140625" style="35"/>
  </cols>
  <sheetData>
    <row r="1" spans="1:9" s="31" customFormat="1" ht="25.5" x14ac:dyDescent="0.25">
      <c r="A1" s="28" t="s">
        <v>3</v>
      </c>
      <c r="B1" s="29" t="s">
        <v>4</v>
      </c>
      <c r="C1" s="29" t="s">
        <v>5</v>
      </c>
      <c r="D1" s="30" t="s">
        <v>6</v>
      </c>
      <c r="E1" s="29" t="s">
        <v>7</v>
      </c>
      <c r="F1" s="30" t="s">
        <v>8</v>
      </c>
      <c r="G1" s="30" t="s">
        <v>9</v>
      </c>
      <c r="H1" s="30" t="s">
        <v>10</v>
      </c>
      <c r="I1" s="30" t="s">
        <v>11</v>
      </c>
    </row>
    <row r="2" spans="1:9" ht="76.5" x14ac:dyDescent="0.25">
      <c r="A2" s="32"/>
      <c r="B2" s="33" t="s">
        <v>216</v>
      </c>
      <c r="C2" s="33" t="s">
        <v>217</v>
      </c>
      <c r="D2" s="34">
        <v>2.1</v>
      </c>
      <c r="E2" s="33" t="s">
        <v>166</v>
      </c>
      <c r="F2" s="34"/>
      <c r="G2" s="34"/>
      <c r="H2" s="34">
        <f>D2*F2</f>
        <v>0</v>
      </c>
      <c r="I2" s="34">
        <f>D2*G2</f>
        <v>0</v>
      </c>
    </row>
    <row r="3" spans="1:9" s="31" customFormat="1" ht="76.5" x14ac:dyDescent="0.25">
      <c r="A3" s="36"/>
      <c r="B3" s="33" t="s">
        <v>218</v>
      </c>
      <c r="C3" s="38" t="s">
        <v>219</v>
      </c>
      <c r="D3" s="39">
        <v>13.8</v>
      </c>
      <c r="E3" s="38" t="s">
        <v>166</v>
      </c>
      <c r="F3" s="40"/>
      <c r="G3" s="40"/>
      <c r="H3" s="34">
        <f t="shared" ref="H3:H33" si="0">D3*F3</f>
        <v>0</v>
      </c>
      <c r="I3" s="34">
        <f t="shared" ref="I3:I33" si="1">D3*G3</f>
        <v>0</v>
      </c>
    </row>
    <row r="4" spans="1:9" ht="127.5" x14ac:dyDescent="0.25">
      <c r="B4" s="35" t="s">
        <v>188</v>
      </c>
      <c r="C4" s="38" t="s">
        <v>189</v>
      </c>
      <c r="D4" s="39">
        <v>2.1</v>
      </c>
      <c r="E4" s="38" t="s">
        <v>167</v>
      </c>
      <c r="F4" s="40"/>
      <c r="G4" s="40"/>
      <c r="H4" s="34">
        <f t="shared" si="0"/>
        <v>0</v>
      </c>
      <c r="I4" s="34">
        <f t="shared" si="1"/>
        <v>0</v>
      </c>
    </row>
    <row r="5" spans="1:9" ht="102" x14ac:dyDescent="0.25">
      <c r="B5" s="35" t="s">
        <v>221</v>
      </c>
      <c r="C5" s="38" t="s">
        <v>222</v>
      </c>
      <c r="D5" s="39">
        <f>D4</f>
        <v>2.1</v>
      </c>
      <c r="E5" s="38" t="s">
        <v>167</v>
      </c>
      <c r="F5" s="40"/>
      <c r="G5" s="40"/>
      <c r="H5" s="34">
        <f t="shared" si="0"/>
        <v>0</v>
      </c>
      <c r="I5" s="34">
        <f t="shared" si="1"/>
        <v>0</v>
      </c>
    </row>
    <row r="6" spans="1:9" ht="165.75" x14ac:dyDescent="0.25">
      <c r="A6" s="32"/>
      <c r="B6" s="33" t="s">
        <v>223</v>
      </c>
      <c r="C6" s="38" t="s">
        <v>224</v>
      </c>
      <c r="D6" s="39">
        <f>D3</f>
        <v>13.8</v>
      </c>
      <c r="E6" s="38" t="s">
        <v>166</v>
      </c>
      <c r="F6" s="40"/>
      <c r="G6" s="40"/>
      <c r="H6" s="34">
        <f t="shared" si="0"/>
        <v>0</v>
      </c>
      <c r="I6" s="34">
        <f t="shared" si="1"/>
        <v>0</v>
      </c>
    </row>
    <row r="7" spans="1:9" ht="114.75" x14ac:dyDescent="0.25">
      <c r="A7" s="32"/>
      <c r="B7" s="33" t="s">
        <v>225</v>
      </c>
      <c r="C7" s="38" t="s">
        <v>226</v>
      </c>
      <c r="D7" s="39">
        <f>D3*0.1</f>
        <v>1.3800000000000001</v>
      </c>
      <c r="E7" s="38" t="s">
        <v>167</v>
      </c>
      <c r="F7" s="40"/>
      <c r="G7" s="40"/>
      <c r="H7" s="34">
        <f t="shared" si="0"/>
        <v>0</v>
      </c>
      <c r="I7" s="34">
        <f t="shared" si="1"/>
        <v>0</v>
      </c>
    </row>
    <row r="8" spans="1:9" ht="191.25" x14ac:dyDescent="0.25">
      <c r="B8" s="33" t="s">
        <v>227</v>
      </c>
      <c r="C8" s="38" t="s">
        <v>228</v>
      </c>
      <c r="D8" s="39">
        <v>0.6</v>
      </c>
      <c r="E8" s="38" t="s">
        <v>167</v>
      </c>
      <c r="F8" s="40"/>
      <c r="G8" s="40"/>
      <c r="H8" s="34">
        <f t="shared" si="0"/>
        <v>0</v>
      </c>
      <c r="I8" s="34">
        <f t="shared" si="1"/>
        <v>0</v>
      </c>
    </row>
    <row r="9" spans="1:9" ht="178.5" x14ac:dyDescent="0.25">
      <c r="A9" s="32"/>
      <c r="B9" s="33" t="s">
        <v>229</v>
      </c>
      <c r="C9" s="38" t="s">
        <v>230</v>
      </c>
      <c r="D9" s="39">
        <v>11.7</v>
      </c>
      <c r="E9" s="38" t="s">
        <v>166</v>
      </c>
      <c r="F9" s="40"/>
      <c r="G9" s="40"/>
      <c r="H9" s="34">
        <f t="shared" si="0"/>
        <v>0</v>
      </c>
      <c r="I9" s="34">
        <f t="shared" si="1"/>
        <v>0</v>
      </c>
    </row>
    <row r="10" spans="1:9" ht="153" x14ac:dyDescent="0.25">
      <c r="A10" s="32"/>
      <c r="B10" s="33" t="s">
        <v>231</v>
      </c>
      <c r="C10" s="38" t="s">
        <v>232</v>
      </c>
      <c r="D10" s="39">
        <v>23.4</v>
      </c>
      <c r="E10" s="38" t="s">
        <v>166</v>
      </c>
      <c r="F10" s="40"/>
      <c r="G10" s="40"/>
      <c r="H10" s="34">
        <f t="shared" si="0"/>
        <v>0</v>
      </c>
      <c r="I10" s="34">
        <f t="shared" si="1"/>
        <v>0</v>
      </c>
    </row>
    <row r="11" spans="1:9" ht="102" x14ac:dyDescent="0.25">
      <c r="B11" s="33" t="s">
        <v>233</v>
      </c>
      <c r="C11" s="38" t="s">
        <v>234</v>
      </c>
      <c r="D11" s="39">
        <v>86</v>
      </c>
      <c r="E11" s="38" t="s">
        <v>166</v>
      </c>
      <c r="F11" s="40"/>
      <c r="G11" s="40"/>
      <c r="H11" s="34">
        <f t="shared" si="0"/>
        <v>0</v>
      </c>
      <c r="I11" s="34">
        <f t="shared" si="1"/>
        <v>0</v>
      </c>
    </row>
    <row r="12" spans="1:9" ht="127.5" x14ac:dyDescent="0.25">
      <c r="B12" s="33" t="s">
        <v>235</v>
      </c>
      <c r="C12" s="38" t="s">
        <v>236</v>
      </c>
      <c r="D12" s="39">
        <v>10</v>
      </c>
      <c r="E12" s="38" t="s">
        <v>166</v>
      </c>
      <c r="F12" s="40"/>
      <c r="G12" s="40"/>
      <c r="H12" s="34">
        <f t="shared" si="0"/>
        <v>0</v>
      </c>
      <c r="I12" s="34">
        <f t="shared" si="1"/>
        <v>0</v>
      </c>
    </row>
    <row r="13" spans="1:9" ht="204" x14ac:dyDescent="0.25">
      <c r="A13" s="32"/>
      <c r="B13" s="33" t="s">
        <v>238</v>
      </c>
      <c r="C13" s="38" t="s">
        <v>237</v>
      </c>
      <c r="D13" s="39">
        <v>86</v>
      </c>
      <c r="E13" s="38" t="s">
        <v>166</v>
      </c>
      <c r="F13" s="40"/>
      <c r="G13" s="40"/>
      <c r="H13" s="34">
        <f t="shared" si="0"/>
        <v>0</v>
      </c>
      <c r="I13" s="34">
        <f t="shared" si="1"/>
        <v>0</v>
      </c>
    </row>
    <row r="14" spans="1:9" ht="204" x14ac:dyDescent="0.25">
      <c r="A14" s="32"/>
      <c r="B14" s="33" t="s">
        <v>239</v>
      </c>
      <c r="C14" s="38" t="s">
        <v>240</v>
      </c>
      <c r="D14" s="39">
        <v>86</v>
      </c>
      <c r="E14" s="38" t="s">
        <v>166</v>
      </c>
      <c r="F14" s="40"/>
      <c r="G14" s="40"/>
      <c r="H14" s="34">
        <f t="shared" si="0"/>
        <v>0</v>
      </c>
      <c r="I14" s="34">
        <f t="shared" si="1"/>
        <v>0</v>
      </c>
    </row>
    <row r="15" spans="1:9" ht="191.25" x14ac:dyDescent="0.25">
      <c r="B15" s="33" t="s">
        <v>241</v>
      </c>
      <c r="C15" s="38" t="s">
        <v>242</v>
      </c>
      <c r="D15" s="39">
        <v>122</v>
      </c>
      <c r="E15" s="38" t="s">
        <v>200</v>
      </c>
      <c r="F15" s="40"/>
      <c r="G15" s="40"/>
      <c r="H15" s="34">
        <f t="shared" si="0"/>
        <v>0</v>
      </c>
      <c r="I15" s="34">
        <f t="shared" si="1"/>
        <v>0</v>
      </c>
    </row>
    <row r="16" spans="1:9" ht="191.25" x14ac:dyDescent="0.25">
      <c r="B16" s="33" t="s">
        <v>243</v>
      </c>
      <c r="C16" s="38" t="s">
        <v>244</v>
      </c>
      <c r="D16" s="39">
        <v>48</v>
      </c>
      <c r="E16" s="38" t="s">
        <v>166</v>
      </c>
      <c r="F16" s="40"/>
      <c r="G16" s="40"/>
      <c r="H16" s="34">
        <f t="shared" si="0"/>
        <v>0</v>
      </c>
      <c r="I16" s="34">
        <f t="shared" si="1"/>
        <v>0</v>
      </c>
    </row>
    <row r="17" spans="1:9" ht="178.5" x14ac:dyDescent="0.25">
      <c r="A17" s="32"/>
      <c r="B17" s="33" t="s">
        <v>245</v>
      </c>
      <c r="C17" s="38" t="s">
        <v>246</v>
      </c>
      <c r="D17" s="39">
        <v>50</v>
      </c>
      <c r="E17" s="38" t="s">
        <v>166</v>
      </c>
      <c r="F17" s="40"/>
      <c r="G17" s="40"/>
      <c r="H17" s="34">
        <f t="shared" si="0"/>
        <v>0</v>
      </c>
      <c r="I17" s="34">
        <f t="shared" si="1"/>
        <v>0</v>
      </c>
    </row>
    <row r="18" spans="1:9" ht="165.75" x14ac:dyDescent="0.25">
      <c r="A18" s="32"/>
      <c r="B18" s="33" t="s">
        <v>247</v>
      </c>
      <c r="C18" s="38" t="s">
        <v>248</v>
      </c>
      <c r="D18" s="39">
        <v>50</v>
      </c>
      <c r="E18" s="38" t="s">
        <v>166</v>
      </c>
      <c r="F18" s="40"/>
      <c r="G18" s="40"/>
      <c r="H18" s="34">
        <f t="shared" si="0"/>
        <v>0</v>
      </c>
      <c r="I18" s="34">
        <f t="shared" si="1"/>
        <v>0</v>
      </c>
    </row>
    <row r="19" spans="1:9" ht="51" x14ac:dyDescent="0.25">
      <c r="B19" s="33"/>
      <c r="C19" s="38" t="s">
        <v>202</v>
      </c>
      <c r="D19" s="39">
        <v>1</v>
      </c>
      <c r="E19" s="38" t="s">
        <v>201</v>
      </c>
      <c r="F19" s="40"/>
      <c r="G19" s="40"/>
      <c r="H19" s="34">
        <f t="shared" si="0"/>
        <v>0</v>
      </c>
      <c r="I19" s="34">
        <f t="shared" si="1"/>
        <v>0</v>
      </c>
    </row>
    <row r="20" spans="1:9" ht="102" x14ac:dyDescent="0.25">
      <c r="B20" s="33"/>
      <c r="C20" s="38" t="s">
        <v>203</v>
      </c>
      <c r="D20" s="39">
        <v>1</v>
      </c>
      <c r="E20" s="38" t="s">
        <v>201</v>
      </c>
      <c r="F20" s="40"/>
      <c r="G20" s="40"/>
      <c r="H20" s="34">
        <f t="shared" si="0"/>
        <v>0</v>
      </c>
      <c r="I20" s="34">
        <f t="shared" si="1"/>
        <v>0</v>
      </c>
    </row>
    <row r="21" spans="1:9" ht="127.5" x14ac:dyDescent="0.25">
      <c r="A21" s="32"/>
      <c r="B21" s="33"/>
      <c r="C21" s="38" t="s">
        <v>204</v>
      </c>
      <c r="D21" s="39">
        <v>3</v>
      </c>
      <c r="E21" s="38" t="s">
        <v>201</v>
      </c>
      <c r="F21" s="40"/>
      <c r="G21" s="40"/>
      <c r="H21" s="34">
        <f t="shared" si="0"/>
        <v>0</v>
      </c>
      <c r="I21" s="34">
        <f t="shared" si="1"/>
        <v>0</v>
      </c>
    </row>
    <row r="22" spans="1:9" ht="63.75" x14ac:dyDescent="0.25">
      <c r="A22" s="32"/>
      <c r="B22" s="33"/>
      <c r="C22" s="38" t="s">
        <v>205</v>
      </c>
      <c r="D22" s="39">
        <v>5</v>
      </c>
      <c r="E22" s="38" t="s">
        <v>201</v>
      </c>
      <c r="F22" s="40"/>
      <c r="G22" s="40"/>
      <c r="H22" s="34">
        <f t="shared" si="0"/>
        <v>0</v>
      </c>
      <c r="I22" s="34">
        <f t="shared" si="1"/>
        <v>0</v>
      </c>
    </row>
    <row r="23" spans="1:9" ht="89.25" x14ac:dyDescent="0.25">
      <c r="B23" s="33"/>
      <c r="C23" s="38" t="s">
        <v>206</v>
      </c>
      <c r="D23" s="39">
        <v>2</v>
      </c>
      <c r="E23" s="38" t="s">
        <v>201</v>
      </c>
      <c r="F23" s="40"/>
      <c r="G23" s="40"/>
      <c r="H23" s="34">
        <f t="shared" si="0"/>
        <v>0</v>
      </c>
      <c r="I23" s="34">
        <f t="shared" si="1"/>
        <v>0</v>
      </c>
    </row>
    <row r="24" spans="1:9" ht="114.75" x14ac:dyDescent="0.25">
      <c r="B24" s="33"/>
      <c r="C24" s="38" t="s">
        <v>207</v>
      </c>
      <c r="D24" s="39">
        <v>1</v>
      </c>
      <c r="E24" s="38" t="s">
        <v>201</v>
      </c>
      <c r="F24" s="40"/>
      <c r="G24" s="40"/>
      <c r="H24" s="34">
        <f t="shared" si="0"/>
        <v>0</v>
      </c>
      <c r="I24" s="34">
        <f t="shared" si="1"/>
        <v>0</v>
      </c>
    </row>
    <row r="25" spans="1:9" ht="114.75" x14ac:dyDescent="0.25">
      <c r="A25" s="32"/>
      <c r="B25" s="33"/>
      <c r="C25" s="38" t="s">
        <v>208</v>
      </c>
      <c r="D25" s="39">
        <v>1</v>
      </c>
      <c r="E25" s="38" t="s">
        <v>201</v>
      </c>
      <c r="F25" s="40"/>
      <c r="G25" s="40"/>
      <c r="H25" s="34">
        <f t="shared" si="0"/>
        <v>0</v>
      </c>
      <c r="I25" s="34">
        <f t="shared" si="1"/>
        <v>0</v>
      </c>
    </row>
    <row r="26" spans="1:9" ht="89.25" x14ac:dyDescent="0.25">
      <c r="A26" s="32"/>
      <c r="B26" s="33"/>
      <c r="C26" s="38" t="s">
        <v>209</v>
      </c>
      <c r="D26" s="39">
        <v>1</v>
      </c>
      <c r="E26" s="38" t="s">
        <v>201</v>
      </c>
      <c r="F26" s="40"/>
      <c r="G26" s="40"/>
      <c r="H26" s="34">
        <f t="shared" si="0"/>
        <v>0</v>
      </c>
      <c r="I26" s="34">
        <f t="shared" si="1"/>
        <v>0</v>
      </c>
    </row>
    <row r="27" spans="1:9" ht="102" x14ac:dyDescent="0.25">
      <c r="A27" s="32"/>
      <c r="B27" s="33"/>
      <c r="C27" s="38" t="s">
        <v>210</v>
      </c>
      <c r="D27" s="39">
        <v>1</v>
      </c>
      <c r="E27" s="38" t="s">
        <v>201</v>
      </c>
      <c r="F27" s="40"/>
      <c r="G27" s="40"/>
      <c r="H27" s="34">
        <f t="shared" si="0"/>
        <v>0</v>
      </c>
      <c r="I27" s="34">
        <f t="shared" si="1"/>
        <v>0</v>
      </c>
    </row>
    <row r="28" spans="1:9" ht="76.5" x14ac:dyDescent="0.25">
      <c r="A28" s="32"/>
      <c r="B28" s="33"/>
      <c r="C28" s="38" t="s">
        <v>211</v>
      </c>
      <c r="D28" s="39">
        <v>1</v>
      </c>
      <c r="E28" s="38" t="s">
        <v>201</v>
      </c>
      <c r="F28" s="40"/>
      <c r="G28" s="40"/>
      <c r="H28" s="34">
        <f t="shared" si="0"/>
        <v>0</v>
      </c>
      <c r="I28" s="34">
        <f t="shared" si="1"/>
        <v>0</v>
      </c>
    </row>
    <row r="29" spans="1:9" ht="38.25" x14ac:dyDescent="0.25">
      <c r="A29" s="32"/>
      <c r="B29" s="33"/>
      <c r="C29" s="38" t="s">
        <v>212</v>
      </c>
      <c r="D29" s="39">
        <v>1</v>
      </c>
      <c r="E29" s="38" t="s">
        <v>201</v>
      </c>
      <c r="F29" s="40"/>
      <c r="G29" s="40"/>
      <c r="H29" s="34">
        <f t="shared" si="0"/>
        <v>0</v>
      </c>
      <c r="I29" s="34">
        <f t="shared" si="1"/>
        <v>0</v>
      </c>
    </row>
    <row r="30" spans="1:9" ht="38.25" x14ac:dyDescent="0.25">
      <c r="A30" s="32"/>
      <c r="B30" s="33"/>
      <c r="C30" s="38" t="s">
        <v>259</v>
      </c>
      <c r="D30" s="39">
        <v>1</v>
      </c>
      <c r="E30" s="38" t="s">
        <v>220</v>
      </c>
      <c r="F30" s="40"/>
      <c r="G30" s="40"/>
      <c r="H30" s="34">
        <f t="shared" si="0"/>
        <v>0</v>
      </c>
      <c r="I30" s="34">
        <f>D30*G30</f>
        <v>0</v>
      </c>
    </row>
    <row r="31" spans="1:9" ht="153" x14ac:dyDescent="0.25">
      <c r="A31" s="32"/>
      <c r="B31" s="33"/>
      <c r="C31" s="38" t="s">
        <v>213</v>
      </c>
      <c r="D31" s="39">
        <v>20</v>
      </c>
      <c r="E31" s="38" t="s">
        <v>200</v>
      </c>
      <c r="F31" s="40"/>
      <c r="G31" s="40"/>
      <c r="H31" s="34">
        <f t="shared" si="0"/>
        <v>0</v>
      </c>
      <c r="I31" s="34">
        <f t="shared" si="1"/>
        <v>0</v>
      </c>
    </row>
    <row r="32" spans="1:9" ht="153" x14ac:dyDescent="0.25">
      <c r="A32" s="32"/>
      <c r="B32" s="33"/>
      <c r="C32" s="38" t="s">
        <v>214</v>
      </c>
      <c r="D32" s="39">
        <v>4</v>
      </c>
      <c r="E32" s="38" t="s">
        <v>200</v>
      </c>
      <c r="F32" s="40"/>
      <c r="G32" s="40"/>
      <c r="H32" s="34">
        <f t="shared" si="0"/>
        <v>0</v>
      </c>
      <c r="I32" s="34">
        <f t="shared" si="1"/>
        <v>0</v>
      </c>
    </row>
    <row r="33" spans="1:9" ht="127.5" x14ac:dyDescent="0.25">
      <c r="A33" s="32"/>
      <c r="B33" s="33"/>
      <c r="C33" s="38" t="s">
        <v>215</v>
      </c>
      <c r="D33" s="39">
        <v>4</v>
      </c>
      <c r="E33" s="38" t="s">
        <v>200</v>
      </c>
      <c r="F33" s="40"/>
      <c r="G33" s="40"/>
      <c r="H33" s="34">
        <f t="shared" si="0"/>
        <v>0</v>
      </c>
      <c r="I33" s="34">
        <f t="shared" si="1"/>
        <v>0</v>
      </c>
    </row>
    <row r="34" spans="1:9" ht="38.25" x14ac:dyDescent="0.25">
      <c r="C34" s="35" t="s">
        <v>260</v>
      </c>
      <c r="D34" s="42">
        <v>1</v>
      </c>
      <c r="E34" s="35" t="s">
        <v>220</v>
      </c>
      <c r="H34" s="42">
        <f t="shared" ref="H34" si="2">ROUND(D34*F34, 0)</f>
        <v>0</v>
      </c>
      <c r="I34" s="42">
        <f t="shared" ref="I34" si="3">ROUND(D34*G34, 0)</f>
        <v>0</v>
      </c>
    </row>
    <row r="35" spans="1:9" s="37" customFormat="1" x14ac:dyDescent="0.25">
      <c r="A35" s="28"/>
      <c r="B35" s="29"/>
      <c r="C35" s="29" t="s">
        <v>24</v>
      </c>
      <c r="D35" s="30"/>
      <c r="E35" s="29"/>
      <c r="F35" s="30"/>
      <c r="G35" s="30"/>
      <c r="H35" s="30">
        <f>ROUND(SUM(H2:H34),0)</f>
        <v>0</v>
      </c>
      <c r="I35" s="30">
        <f>ROUND(SUM(I2:I34),0)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Megújuló energiahasznosító berendezések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1" sqref="C21"/>
    </sheetView>
  </sheetViews>
  <sheetFormatPr defaultRowHeight="15.75" x14ac:dyDescent="0.25"/>
  <cols>
    <col min="1" max="1" width="36.42578125" style="10" customWidth="1"/>
    <col min="2" max="3" width="20.7109375" style="10" customWidth="1"/>
    <col min="4" max="16384" width="9.140625" style="10"/>
  </cols>
  <sheetData>
    <row r="1" spans="1:3" s="11" customFormat="1" x14ac:dyDescent="0.25">
      <c r="A1" s="11" t="s">
        <v>0</v>
      </c>
      <c r="B1" s="12" t="s">
        <v>1</v>
      </c>
      <c r="C1" s="12" t="s">
        <v>2</v>
      </c>
    </row>
    <row r="2" spans="1:3" x14ac:dyDescent="0.25">
      <c r="A2" s="10" t="s">
        <v>25</v>
      </c>
      <c r="B2" s="26">
        <f>'Felvonulási létesítmények'!H14</f>
        <v>0</v>
      </c>
      <c r="C2" s="26">
        <f>'Felvonulási létesítmények'!I14</f>
        <v>0</v>
      </c>
    </row>
    <row r="3" spans="1:3" x14ac:dyDescent="0.25">
      <c r="A3" s="10" t="s">
        <v>32</v>
      </c>
      <c r="B3" s="26">
        <f>'Zsaluzás és állványozás'!H7</f>
        <v>0</v>
      </c>
      <c r="C3" s="26">
        <f>'Zsaluzás és állványozás'!I7</f>
        <v>0</v>
      </c>
    </row>
    <row r="4" spans="1:3" x14ac:dyDescent="0.25">
      <c r="A4" s="10" t="s">
        <v>38</v>
      </c>
      <c r="B4" s="26">
        <f>'Irtás, föld- és sziklamunka'!H6</f>
        <v>0</v>
      </c>
      <c r="C4" s="26">
        <f>'Irtás, föld- és sziklamunka'!I6</f>
        <v>0</v>
      </c>
    </row>
    <row r="5" spans="1:3" x14ac:dyDescent="0.25">
      <c r="A5" s="10" t="s">
        <v>44</v>
      </c>
      <c r="B5" s="26">
        <f>'Helyszíni beton és vasbeton mun'!H7</f>
        <v>0</v>
      </c>
      <c r="C5" s="26">
        <f>'Helyszíni beton és vasbeton mun'!I7</f>
        <v>0</v>
      </c>
    </row>
    <row r="6" spans="1:3" ht="31.5" x14ac:dyDescent="0.25">
      <c r="A6" s="10" t="s">
        <v>49</v>
      </c>
      <c r="B6" s="26">
        <f>'Fém- és könnyű épületszerkezete'!H6</f>
        <v>0</v>
      </c>
      <c r="C6" s="26">
        <f>'Fém- és könnyű épületszerkezete'!I6</f>
        <v>0</v>
      </c>
    </row>
    <row r="7" spans="1:3" x14ac:dyDescent="0.25">
      <c r="A7" s="10" t="s">
        <v>56</v>
      </c>
      <c r="B7" s="26">
        <f>Ácsmunka!H8</f>
        <v>0</v>
      </c>
      <c r="C7" s="26">
        <f>Ácsmunka!I8</f>
        <v>0</v>
      </c>
    </row>
    <row r="8" spans="1:3" x14ac:dyDescent="0.25">
      <c r="A8" s="10" t="s">
        <v>78</v>
      </c>
      <c r="B8" s="26">
        <f>'Vakolás és rabicolás'!H22</f>
        <v>0</v>
      </c>
      <c r="C8" s="26">
        <f>'Vakolás és rabicolás'!I22</f>
        <v>0</v>
      </c>
    </row>
    <row r="9" spans="1:3" x14ac:dyDescent="0.25">
      <c r="A9" s="10" t="s">
        <v>83</v>
      </c>
      <c r="B9" s="26">
        <f>Szárazépítés!H6</f>
        <v>0</v>
      </c>
      <c r="C9" s="26">
        <f>Szárazépítés!I6</f>
        <v>0</v>
      </c>
    </row>
    <row r="10" spans="1:3" ht="31.5" x14ac:dyDescent="0.25">
      <c r="A10" s="10" t="s">
        <v>85</v>
      </c>
      <c r="B10" s="26">
        <f>'Aljzatkészítés, hideg- és meleg'!H4</f>
        <v>0</v>
      </c>
      <c r="C10" s="26">
        <f>'Aljzatkészítés, hideg- és meleg'!I4</f>
        <v>0</v>
      </c>
    </row>
    <row r="11" spans="1:3" x14ac:dyDescent="0.25">
      <c r="A11" s="10" t="s">
        <v>104</v>
      </c>
      <c r="B11" s="26">
        <f>Bádogozás!H20</f>
        <v>0</v>
      </c>
      <c r="C11" s="26">
        <f>Bádogozás!I20</f>
        <v>0</v>
      </c>
    </row>
    <row r="12" spans="1:3" x14ac:dyDescent="0.25">
      <c r="A12" s="10" t="s">
        <v>126</v>
      </c>
      <c r="B12" s="26">
        <f>'Asztalosszerkezetek elhelyezése'!H32</f>
        <v>0</v>
      </c>
      <c r="C12" s="26">
        <f>'Asztalosszerkezetek elhelyezése'!I32</f>
        <v>0</v>
      </c>
    </row>
    <row r="13" spans="1:3" x14ac:dyDescent="0.25">
      <c r="A13" s="10" t="s">
        <v>129</v>
      </c>
      <c r="B13" s="26">
        <f>'Lakatosszerkezetek elhelyezése'!H4</f>
        <v>0</v>
      </c>
      <c r="C13" s="26">
        <f>'Lakatosszerkezetek elhelyezése'!I4</f>
        <v>0</v>
      </c>
    </row>
    <row r="14" spans="1:3" ht="31.5" x14ac:dyDescent="0.25">
      <c r="A14" s="10" t="s">
        <v>132</v>
      </c>
      <c r="B14" s="26">
        <f>'Felületképzés (festés, mázolás,'!H4</f>
        <v>0</v>
      </c>
      <c r="C14" s="26">
        <f>'Felületképzés (festés, mázolás,'!I4</f>
        <v>0</v>
      </c>
    </row>
    <row r="15" spans="1:3" x14ac:dyDescent="0.25">
      <c r="A15" s="10" t="s">
        <v>150</v>
      </c>
      <c r="B15" s="26">
        <f>Szigetelés!H19</f>
        <v>0</v>
      </c>
      <c r="C15" s="26">
        <f>Szigetelés!I19</f>
        <v>0</v>
      </c>
    </row>
    <row r="16" spans="1:3" ht="31.5" x14ac:dyDescent="0.25">
      <c r="A16" s="10" t="s">
        <v>151</v>
      </c>
      <c r="B16" s="26">
        <f>'Megújuló energiahasznosító bere'!H20</f>
        <v>0</v>
      </c>
      <c r="C16" s="26">
        <f>'Megújuló energiahasznosító bere'!I20</f>
        <v>0</v>
      </c>
    </row>
    <row r="17" spans="1:3" x14ac:dyDescent="0.25">
      <c r="A17" s="10" t="s">
        <v>198</v>
      </c>
      <c r="B17" s="26">
        <f>'Akadálymentes rámpa'!H31</f>
        <v>0</v>
      </c>
      <c r="C17" s="26">
        <f>'Akadálymentes rámpa'!I31</f>
        <v>0</v>
      </c>
    </row>
    <row r="18" spans="1:3" x14ac:dyDescent="0.25">
      <c r="A18" s="10" t="s">
        <v>199</v>
      </c>
      <c r="B18" s="26">
        <f>'Belső akadálymentesítés'!H35</f>
        <v>0</v>
      </c>
      <c r="C18" s="26">
        <f>'Belső akadálymentesítés'!I35</f>
        <v>0</v>
      </c>
    </row>
    <row r="19" spans="1:3" x14ac:dyDescent="0.25">
      <c r="B19" s="26"/>
      <c r="C19" s="26"/>
    </row>
    <row r="20" spans="1:3" x14ac:dyDescent="0.25">
      <c r="B20" s="26"/>
      <c r="C20" s="26"/>
    </row>
    <row r="21" spans="1:3" s="11" customFormat="1" x14ac:dyDescent="0.25">
      <c r="A21" s="11" t="s">
        <v>152</v>
      </c>
      <c r="B21" s="27">
        <f>ROUND(SUM(B2:B20),0)</f>
        <v>0</v>
      </c>
      <c r="C21" s="27">
        <f>ROUND(SUM(C2:C20), 0)</f>
        <v>0</v>
      </c>
    </row>
  </sheetData>
  <pageMargins left="1" right="1" top="1" bottom="1" header="0.41666666666666669" footer="0.41666666666666669"/>
  <pageSetup paperSize="9" firstPageNumber="16773111"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BreakPreview" zoomScaleSheetLayoutView="100" workbookViewId="0">
      <selection activeCell="F6" sqref="F6"/>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8">
        <v>1</v>
      </c>
      <c r="B2" s="1" t="s">
        <v>12</v>
      </c>
      <c r="C2" s="2" t="s">
        <v>14</v>
      </c>
      <c r="D2" s="6">
        <v>8</v>
      </c>
      <c r="E2" s="1" t="s">
        <v>277</v>
      </c>
      <c r="H2" s="6">
        <f>ROUND(D2*F2, 0)</f>
        <v>0</v>
      </c>
      <c r="I2" s="6">
        <f>ROUND(D2*G2, 0)</f>
        <v>0</v>
      </c>
    </row>
    <row r="4" spans="1:9" ht="38.25" x14ac:dyDescent="0.25">
      <c r="A4" s="8">
        <v>2</v>
      </c>
      <c r="B4" s="1" t="s">
        <v>15</v>
      </c>
      <c r="C4" s="2" t="s">
        <v>16</v>
      </c>
      <c r="D4" s="6">
        <v>8</v>
      </c>
      <c r="E4" s="1" t="s">
        <v>13</v>
      </c>
      <c r="H4" s="6">
        <f>ROUND(D4*F4, 0)</f>
        <v>0</v>
      </c>
      <c r="I4" s="6">
        <f>ROUND(D4*G4, 0)</f>
        <v>0</v>
      </c>
    </row>
    <row r="6" spans="1:9" ht="38.25" x14ac:dyDescent="0.25">
      <c r="A6" s="8">
        <v>3</v>
      </c>
      <c r="B6" s="1" t="s">
        <v>17</v>
      </c>
      <c r="C6" s="2" t="s">
        <v>18</v>
      </c>
      <c r="D6" s="6">
        <v>8</v>
      </c>
      <c r="E6" s="1" t="s">
        <v>13</v>
      </c>
      <c r="H6" s="6">
        <f>ROUND(D6*F6, 0)</f>
        <v>0</v>
      </c>
      <c r="I6" s="6">
        <f>ROUND(D6*G6, 0)</f>
        <v>0</v>
      </c>
    </row>
    <row r="8" spans="1:9" ht="25.5" x14ac:dyDescent="0.25">
      <c r="A8" s="8">
        <v>4</v>
      </c>
      <c r="B8" s="1" t="s">
        <v>19</v>
      </c>
      <c r="C8" s="46" t="s">
        <v>280</v>
      </c>
      <c r="D8" s="6">
        <v>1</v>
      </c>
      <c r="E8" s="1" t="s">
        <v>20</v>
      </c>
      <c r="H8" s="6">
        <f>ROUND(D8*F8, 0)</f>
        <v>0</v>
      </c>
      <c r="I8" s="6">
        <f>ROUND(D8*G8, 0)</f>
        <v>0</v>
      </c>
    </row>
    <row r="9" spans="1:9" x14ac:dyDescent="0.25">
      <c r="C9" s="47"/>
    </row>
    <row r="10" spans="1:9" ht="25.5" x14ac:dyDescent="0.25">
      <c r="A10" s="8">
        <v>5</v>
      </c>
      <c r="B10" s="1" t="s">
        <v>21</v>
      </c>
      <c r="C10" s="46" t="s">
        <v>281</v>
      </c>
      <c r="D10" s="6">
        <v>1</v>
      </c>
      <c r="E10" s="1" t="s">
        <v>20</v>
      </c>
      <c r="H10" s="6">
        <f>ROUND(D10*F10, 0)</f>
        <v>0</v>
      </c>
      <c r="I10" s="6">
        <f>ROUND(D10*G10, 0)</f>
        <v>0</v>
      </c>
    </row>
    <row r="12" spans="1:9" ht="25.5" x14ac:dyDescent="0.25">
      <c r="A12" s="8">
        <v>6</v>
      </c>
      <c r="B12" s="1" t="s">
        <v>22</v>
      </c>
      <c r="C12" s="2" t="s">
        <v>23</v>
      </c>
      <c r="D12" s="6">
        <v>1</v>
      </c>
      <c r="E12" s="1" t="s">
        <v>20</v>
      </c>
      <c r="H12" s="6">
        <f>ROUND(D12*F12, 0)</f>
        <v>0</v>
      </c>
      <c r="I12" s="6">
        <f>ROUND(D12*G12, 0)</f>
        <v>0</v>
      </c>
    </row>
    <row r="14" spans="1:9" s="9" customFormat="1" x14ac:dyDescent="0.25">
      <c r="A14" s="7"/>
      <c r="B14" s="3"/>
      <c r="C14" s="3" t="s">
        <v>24</v>
      </c>
      <c r="D14" s="5"/>
      <c r="E14" s="3"/>
      <c r="F14" s="5"/>
      <c r="G14" s="5"/>
      <c r="H14" s="5">
        <f>ROUND(SUM(H2:H13),0)</f>
        <v>0</v>
      </c>
      <c r="I14" s="5">
        <f>ROUND(SUM(I2:I13),0)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BreakPreview" zoomScale="115" zoomScaleSheetLayoutView="115" workbookViewId="0">
      <selection activeCell="F2" sqref="F2:G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63.75" x14ac:dyDescent="0.25">
      <c r="A2" s="8">
        <v>1</v>
      </c>
      <c r="B2" s="1" t="s">
        <v>26</v>
      </c>
      <c r="C2" s="2" t="s">
        <v>28</v>
      </c>
      <c r="D2" s="6">
        <v>1000</v>
      </c>
      <c r="E2" s="1" t="s">
        <v>27</v>
      </c>
      <c r="H2" s="6">
        <f>ROUND(D2*F2, 0)</f>
        <v>0</v>
      </c>
      <c r="I2" s="6">
        <f>ROUND(D2*G2, 0)</f>
        <v>0</v>
      </c>
    </row>
    <row r="4" spans="1:9" ht="76.5" x14ac:dyDescent="0.25">
      <c r="A4" s="8">
        <v>2</v>
      </c>
      <c r="B4" s="1" t="s">
        <v>29</v>
      </c>
      <c r="C4" s="2" t="s">
        <v>30</v>
      </c>
      <c r="D4" s="6">
        <v>1254</v>
      </c>
      <c r="E4" s="1" t="s">
        <v>27</v>
      </c>
      <c r="H4" s="6">
        <f>ROUND(D4*F4, 0)</f>
        <v>0</v>
      </c>
      <c r="I4" s="6">
        <f>ROUND(D4*G4, 0)</f>
        <v>0</v>
      </c>
    </row>
    <row r="5" spans="1:9" ht="25.5" x14ac:dyDescent="0.25">
      <c r="C5" s="2" t="s">
        <v>31</v>
      </c>
    </row>
    <row r="7" spans="1:9" s="9" customFormat="1" x14ac:dyDescent="0.25">
      <c r="A7" s="7"/>
      <c r="B7" s="3"/>
      <c r="C7" s="3" t="s">
        <v>24</v>
      </c>
      <c r="D7" s="5"/>
      <c r="E7" s="3"/>
      <c r="F7" s="5"/>
      <c r="G7" s="5"/>
      <c r="H7" s="5">
        <f>ROUND(SUM(H2:H6),0)</f>
        <v>0</v>
      </c>
      <c r="I7" s="5">
        <f>ROUND(SUM(I2:I6),0)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BreakPreview" zoomScale="115" zoomScaleSheetLayoutView="115" workbookViewId="0">
      <selection activeCell="F2" sqref="F2:G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38.25" x14ac:dyDescent="0.25">
      <c r="A2" s="8">
        <v>1</v>
      </c>
      <c r="B2" s="1" t="s">
        <v>33</v>
      </c>
      <c r="C2" s="2" t="s">
        <v>34</v>
      </c>
      <c r="D2" s="6">
        <v>16</v>
      </c>
      <c r="E2" s="1" t="s">
        <v>13</v>
      </c>
      <c r="H2" s="6">
        <f>ROUND(D2*F2, 0)</f>
        <v>0</v>
      </c>
      <c r="I2" s="6">
        <f>ROUND(D2*G2, 0)</f>
        <v>0</v>
      </c>
    </row>
    <row r="4" spans="1:9" ht="38.25" x14ac:dyDescent="0.25">
      <c r="A4" s="8">
        <v>2</v>
      </c>
      <c r="B4" s="1" t="s">
        <v>35</v>
      </c>
      <c r="C4" s="2" t="s">
        <v>37</v>
      </c>
      <c r="D4" s="6">
        <v>80</v>
      </c>
      <c r="E4" s="1" t="s">
        <v>36</v>
      </c>
      <c r="H4" s="6">
        <f>ROUND(D4*F4, 0)</f>
        <v>0</v>
      </c>
      <c r="I4" s="6">
        <f>ROUND(D4*G4, 0)</f>
        <v>0</v>
      </c>
    </row>
    <row r="6" spans="1:9" s="9" customFormat="1" x14ac:dyDescent="0.25">
      <c r="A6" s="7"/>
      <c r="B6" s="3"/>
      <c r="C6" s="3" t="s">
        <v>24</v>
      </c>
      <c r="D6" s="5"/>
      <c r="E6" s="3"/>
      <c r="F6" s="5"/>
      <c r="G6" s="5"/>
      <c r="H6" s="5">
        <f>ROUND(SUM(H2:H5),0)</f>
        <v>0</v>
      </c>
      <c r="I6" s="5">
        <f>ROUND(SUM(I2:I5),0)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Irtás, föld- és sziklamunka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BreakPreview" zoomScale="115" zoomScaleSheetLayoutView="115" workbookViewId="0">
      <selection activeCell="F2" sqref="F2:G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8">
        <v>1</v>
      </c>
      <c r="B2" s="1" t="s">
        <v>39</v>
      </c>
      <c r="C2" s="2" t="s">
        <v>40</v>
      </c>
      <c r="D2" s="6">
        <v>185</v>
      </c>
      <c r="E2" s="1" t="s">
        <v>27</v>
      </c>
      <c r="H2" s="6">
        <f>ROUND(D2*F2, 0)</f>
        <v>0</v>
      </c>
      <c r="I2" s="6">
        <f>ROUND(D2*G2, 0)</f>
        <v>0</v>
      </c>
    </row>
    <row r="4" spans="1:9" ht="89.25" x14ac:dyDescent="0.25">
      <c r="A4" s="8">
        <v>2</v>
      </c>
      <c r="B4" s="1" t="s">
        <v>41</v>
      </c>
      <c r="C4" s="2" t="s">
        <v>42</v>
      </c>
      <c r="D4" s="6">
        <v>185</v>
      </c>
      <c r="E4" s="1" t="s">
        <v>27</v>
      </c>
      <c r="H4" s="6">
        <f>ROUND(D4*F4, 0)</f>
        <v>0</v>
      </c>
      <c r="I4" s="6">
        <f>ROUND(D4*G4, 0)</f>
        <v>0</v>
      </c>
    </row>
    <row r="5" spans="1:9" ht="27" x14ac:dyDescent="0.25">
      <c r="C5" s="2" t="s">
        <v>43</v>
      </c>
    </row>
    <row r="7" spans="1:9" s="9" customFormat="1" x14ac:dyDescent="0.25">
      <c r="A7" s="7"/>
      <c r="B7" s="3"/>
      <c r="C7" s="3" t="s">
        <v>24</v>
      </c>
      <c r="D7" s="5"/>
      <c r="E7" s="3"/>
      <c r="F7" s="5"/>
      <c r="G7" s="5"/>
      <c r="H7" s="5">
        <f>ROUND(SUM(H2:H6),0)</f>
        <v>0</v>
      </c>
      <c r="I7" s="5">
        <f>ROUND(SUM(I2:I6),0)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Helyszíni beton és vasbeton munkák</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BreakPreview" zoomScale="130" zoomScaleSheetLayoutView="130" workbookViewId="0">
      <selection activeCell="F2" sqref="F2:G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38.25" x14ac:dyDescent="0.25">
      <c r="A2" s="8">
        <v>1</v>
      </c>
      <c r="B2" s="1" t="s">
        <v>45</v>
      </c>
      <c r="C2" s="2" t="s">
        <v>46</v>
      </c>
      <c r="D2" s="6">
        <v>1600</v>
      </c>
      <c r="E2" s="1" t="s">
        <v>27</v>
      </c>
      <c r="H2" s="6">
        <f>ROUND(D2*F2, 0)</f>
        <v>0</v>
      </c>
      <c r="I2" s="6">
        <f>ROUND(D2*G2, 0)</f>
        <v>0</v>
      </c>
    </row>
    <row r="4" spans="1:9" ht="63.75" x14ac:dyDescent="0.25">
      <c r="A4" s="8">
        <v>2</v>
      </c>
      <c r="B4" s="1" t="s">
        <v>47</v>
      </c>
      <c r="C4" s="2" t="s">
        <v>48</v>
      </c>
      <c r="D4" s="6">
        <v>1350</v>
      </c>
      <c r="E4" s="1" t="s">
        <v>27</v>
      </c>
      <c r="H4" s="6">
        <f>ROUND(D4*F4, 0)</f>
        <v>0</v>
      </c>
      <c r="I4" s="6">
        <f>ROUND(D4*G4, 0)</f>
        <v>0</v>
      </c>
    </row>
    <row r="6" spans="1:9" s="9" customFormat="1" x14ac:dyDescent="0.25">
      <c r="A6" s="7"/>
      <c r="B6" s="3"/>
      <c r="C6" s="3" t="s">
        <v>24</v>
      </c>
      <c r="D6" s="5"/>
      <c r="E6" s="3"/>
      <c r="F6" s="5"/>
      <c r="G6" s="5"/>
      <c r="H6" s="5">
        <f>ROUND(SUM(H2:H5),0)</f>
        <v>0</v>
      </c>
      <c r="I6" s="5">
        <f>ROUND(SUM(I2:I5),0)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Fém- és könnyű épületszerkezetek szerelése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130" zoomScaleSheetLayoutView="130" workbookViewId="0">
      <selection activeCell="F2" sqref="F2:G6"/>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x14ac:dyDescent="0.25">
      <c r="A2" s="8">
        <v>1</v>
      </c>
      <c r="B2" s="1" t="s">
        <v>50</v>
      </c>
      <c r="C2" s="2" t="s">
        <v>51</v>
      </c>
      <c r="D2" s="6">
        <v>100</v>
      </c>
      <c r="E2" s="1" t="s">
        <v>27</v>
      </c>
      <c r="H2" s="6">
        <f>ROUND(D2*F2, 0)</f>
        <v>0</v>
      </c>
      <c r="I2" s="6">
        <f>ROUND(D2*G2, 0)</f>
        <v>0</v>
      </c>
    </row>
    <row r="4" spans="1:9" ht="63.75" x14ac:dyDescent="0.25">
      <c r="A4" s="8">
        <v>2</v>
      </c>
      <c r="B4" s="1" t="s">
        <v>52</v>
      </c>
      <c r="C4" s="2" t="s">
        <v>53</v>
      </c>
      <c r="D4" s="6">
        <v>1350</v>
      </c>
      <c r="E4" s="1" t="s">
        <v>27</v>
      </c>
      <c r="H4" s="6">
        <f>ROUND(D4*F4, 0)</f>
        <v>0</v>
      </c>
      <c r="I4" s="6">
        <f>ROUND(D4*G4, 0)</f>
        <v>0</v>
      </c>
    </row>
    <row r="6" spans="1:9" ht="25.5" x14ac:dyDescent="0.25">
      <c r="A6" s="8">
        <v>3</v>
      </c>
      <c r="B6" s="1" t="s">
        <v>54</v>
      </c>
      <c r="C6" s="2" t="s">
        <v>55</v>
      </c>
      <c r="D6" s="6">
        <v>80</v>
      </c>
      <c r="E6" s="1" t="s">
        <v>27</v>
      </c>
      <c r="H6" s="6">
        <f>ROUND(D6*F6, 0)</f>
        <v>0</v>
      </c>
      <c r="I6" s="6">
        <f>ROUND(D6*G6, 0)</f>
        <v>0</v>
      </c>
    </row>
    <row r="8" spans="1:9" s="9" customFormat="1" x14ac:dyDescent="0.25">
      <c r="A8" s="7"/>
      <c r="B8" s="3"/>
      <c r="C8" s="3" t="s">
        <v>24</v>
      </c>
      <c r="D8" s="5"/>
      <c r="E8" s="3"/>
      <c r="F8" s="5"/>
      <c r="G8" s="5"/>
      <c r="H8" s="5">
        <f>ROUND(SUM(H2:H7),0)</f>
        <v>0</v>
      </c>
      <c r="I8" s="5">
        <f>ROUND(SUM(I2:I7),0)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Ácsmunka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SheetLayoutView="100" workbookViewId="0">
      <selection activeCell="F2" sqref="F2:G20"/>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38.25" x14ac:dyDescent="0.25">
      <c r="A2" s="8">
        <v>1</v>
      </c>
      <c r="B2" s="1" t="s">
        <v>57</v>
      </c>
      <c r="C2" s="2" t="s">
        <v>58</v>
      </c>
      <c r="D2" s="6">
        <v>1550</v>
      </c>
      <c r="E2" s="1" t="s">
        <v>27</v>
      </c>
      <c r="H2" s="6">
        <f>ROUND(D2*F2, 0)</f>
        <v>0</v>
      </c>
      <c r="I2" s="6">
        <f>ROUND(D2*G2, 0)</f>
        <v>0</v>
      </c>
    </row>
    <row r="4" spans="1:9" ht="38.25" x14ac:dyDescent="0.25">
      <c r="A4" s="8">
        <v>2</v>
      </c>
      <c r="B4" s="1" t="s">
        <v>59</v>
      </c>
      <c r="C4" s="2" t="s">
        <v>60</v>
      </c>
      <c r="D4" s="6">
        <v>1480</v>
      </c>
      <c r="E4" s="1" t="s">
        <v>27</v>
      </c>
      <c r="H4" s="6">
        <f>ROUND(D4*F4, 0)</f>
        <v>0</v>
      </c>
      <c r="I4" s="6">
        <f>ROUND(D4*G4, 0)</f>
        <v>0</v>
      </c>
    </row>
    <row r="6" spans="1:9" ht="51" x14ac:dyDescent="0.25">
      <c r="A6" s="8">
        <v>3</v>
      </c>
      <c r="B6" s="1" t="s">
        <v>61</v>
      </c>
      <c r="C6" s="2" t="s">
        <v>62</v>
      </c>
      <c r="D6" s="6">
        <v>80</v>
      </c>
      <c r="E6" s="1" t="s">
        <v>27</v>
      </c>
      <c r="H6" s="6">
        <f>ROUND(D6*F6, 0)</f>
        <v>0</v>
      </c>
      <c r="I6" s="6">
        <f>ROUND(D6*G6, 0)</f>
        <v>0</v>
      </c>
    </row>
    <row r="8" spans="1:9" ht="63.75" x14ac:dyDescent="0.25">
      <c r="A8" s="8">
        <v>4</v>
      </c>
      <c r="B8" s="1" t="s">
        <v>63</v>
      </c>
      <c r="C8" s="2" t="s">
        <v>65</v>
      </c>
      <c r="D8" s="6">
        <v>25</v>
      </c>
      <c r="E8" s="1" t="s">
        <v>64</v>
      </c>
      <c r="H8" s="6">
        <f>ROUND(D8*F8, 0)</f>
        <v>0</v>
      </c>
      <c r="I8" s="6">
        <f>ROUND(D8*G8, 0)</f>
        <v>0</v>
      </c>
    </row>
    <row r="10" spans="1:9" ht="76.5" x14ac:dyDescent="0.25">
      <c r="A10" s="8">
        <v>5</v>
      </c>
      <c r="B10" s="1" t="s">
        <v>66</v>
      </c>
      <c r="C10" s="2" t="s">
        <v>67</v>
      </c>
      <c r="D10" s="6">
        <v>80</v>
      </c>
      <c r="E10" s="1" t="s">
        <v>64</v>
      </c>
      <c r="H10" s="6">
        <f>ROUND(D10*F10, 0)</f>
        <v>0</v>
      </c>
      <c r="I10" s="6">
        <f>ROUND(D10*G10, 0)</f>
        <v>0</v>
      </c>
    </row>
    <row r="11" spans="1:9" ht="25.5" x14ac:dyDescent="0.25">
      <c r="C11" s="2" t="s">
        <v>68</v>
      </c>
    </row>
    <row r="13" spans="1:9" ht="76.5" x14ac:dyDescent="0.25">
      <c r="A13" s="8">
        <v>6</v>
      </c>
      <c r="B13" s="1" t="s">
        <v>69</v>
      </c>
      <c r="C13" s="2" t="s">
        <v>70</v>
      </c>
      <c r="D13" s="6">
        <v>185</v>
      </c>
      <c r="E13" s="1" t="s">
        <v>64</v>
      </c>
      <c r="H13" s="6">
        <f>ROUND(D13*F13, 0)</f>
        <v>0</v>
      </c>
      <c r="I13" s="6">
        <f>ROUND(D13*G13, 0)</f>
        <v>0</v>
      </c>
    </row>
    <row r="14" spans="1:9" ht="25.5" x14ac:dyDescent="0.25">
      <c r="C14" s="2" t="s">
        <v>71</v>
      </c>
    </row>
    <row r="16" spans="1:9" ht="63.75" x14ac:dyDescent="0.25">
      <c r="A16" s="8">
        <v>7</v>
      </c>
      <c r="B16" s="1" t="s">
        <v>72</v>
      </c>
      <c r="C16" s="2" t="s">
        <v>73</v>
      </c>
      <c r="D16" s="6">
        <v>1550</v>
      </c>
      <c r="E16" s="1" t="s">
        <v>27</v>
      </c>
      <c r="H16" s="6">
        <f>ROUND(D16*F16, 0)</f>
        <v>0</v>
      </c>
      <c r="I16" s="6">
        <f>ROUND(D16*G16, 0)</f>
        <v>0</v>
      </c>
    </row>
    <row r="18" spans="1:9" ht="38.25" x14ac:dyDescent="0.25">
      <c r="A18" s="8">
        <v>8</v>
      </c>
      <c r="B18" s="1" t="s">
        <v>74</v>
      </c>
      <c r="C18" s="2" t="s">
        <v>75</v>
      </c>
      <c r="D18" s="6">
        <v>1</v>
      </c>
      <c r="E18" s="1" t="s">
        <v>20</v>
      </c>
      <c r="H18" s="6">
        <f>ROUND(D18*F18, 0)</f>
        <v>0</v>
      </c>
      <c r="I18" s="6">
        <f>ROUND(D18*G18, 0)</f>
        <v>0</v>
      </c>
    </row>
    <row r="20" spans="1:9" ht="38.25" x14ac:dyDescent="0.25">
      <c r="A20" s="8">
        <v>9</v>
      </c>
      <c r="B20" s="1" t="s">
        <v>76</v>
      </c>
      <c r="C20" s="2" t="s">
        <v>77</v>
      </c>
      <c r="D20" s="6">
        <v>1</v>
      </c>
      <c r="E20" s="1" t="s">
        <v>20</v>
      </c>
      <c r="H20" s="6">
        <f>ROUND(D20*F20, 0)</f>
        <v>0</v>
      </c>
      <c r="I20" s="6">
        <f>ROUND(D20*G20, 0)</f>
        <v>0</v>
      </c>
    </row>
    <row r="22" spans="1:9" s="9" customFormat="1" x14ac:dyDescent="0.25">
      <c r="A22" s="7"/>
      <c r="B22" s="3"/>
      <c r="C22" s="3" t="s">
        <v>24</v>
      </c>
      <c r="D22" s="5"/>
      <c r="E22" s="3"/>
      <c r="F22" s="5"/>
      <c r="G22" s="5"/>
      <c r="H22" s="5">
        <f>ROUND(SUM(H2:H21),0)</f>
        <v>0</v>
      </c>
      <c r="I22" s="5">
        <f>ROUND(SUM(I2:I21),0)</f>
        <v>0</v>
      </c>
    </row>
  </sheetData>
  <pageMargins left="0.2361111111111111" right="0.2361111111111111" top="0.69444444444444442" bottom="0.69444444444444442" header="0.41666666666666669" footer="0.41666666666666669"/>
  <pageSetup paperSize="9" scale="98" firstPageNumber="16773111" orientation="portrait" useFirstPageNumber="1" r:id="rId1"/>
  <headerFooter>
    <oddHeader>&amp;L&amp;"Times New Roman CE,bold"&amp;10 Vakolás és rabicolás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2</vt:i4>
      </vt:variant>
    </vt:vector>
  </HeadingPairs>
  <TitlesOfParts>
    <vt:vector size="21" baseType="lpstr">
      <vt:lpstr>Záradék</vt:lpstr>
      <vt:lpstr>Összesítő</vt:lpstr>
      <vt:lpstr>Felvonulási létesítmények</vt:lpstr>
      <vt:lpstr>Zsaluzás és állványozás</vt:lpstr>
      <vt:lpstr>Irtás, föld- és sziklamunka</vt:lpstr>
      <vt:lpstr>Helyszíni beton és vasbeton mun</vt:lpstr>
      <vt:lpstr>Fém- és könnyű épületszerkezete</vt:lpstr>
      <vt:lpstr>Ácsmunka</vt:lpstr>
      <vt:lpstr>Vakolás és rabicolás</vt:lpstr>
      <vt:lpstr>Szárazépítés</vt:lpstr>
      <vt:lpstr>Aljzatkészítés, hideg- és meleg</vt:lpstr>
      <vt:lpstr>Bádogozás</vt:lpstr>
      <vt:lpstr>Asztalosszerkezetek elhelyezése</vt:lpstr>
      <vt:lpstr>Lakatosszerkezetek elhelyezése</vt:lpstr>
      <vt:lpstr>Felületképzés (festés, mázolás,</vt:lpstr>
      <vt:lpstr>Szigetelés</vt:lpstr>
      <vt:lpstr>Megújuló energiahasznosító bere</vt:lpstr>
      <vt:lpstr>Akadálymentes rámpa</vt:lpstr>
      <vt:lpstr>Belső akadálymentesítés</vt:lpstr>
      <vt:lpstr>'Asztalosszerkezetek elhelyezése'!Nyomtatási_terület</vt:lpstr>
      <vt:lpstr>Záradék!Nyomtatási_terület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Asztalos Ágnes</cp:lastModifiedBy>
  <cp:lastPrinted>2018-04-13T07:34:36Z</cp:lastPrinted>
  <dcterms:created xsi:type="dcterms:W3CDTF">2016-05-13T09:17:41Z</dcterms:created>
  <dcterms:modified xsi:type="dcterms:W3CDTF">2018-04-27T12:06:14Z</dcterms:modified>
</cp:coreProperties>
</file>